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בית החייל קרית שמונה " sheetId="18" r:id="rId1"/>
    <sheet name="בית החייל טבריה " sheetId="17" r:id="rId2"/>
    <sheet name="בית החייל חיפה" sheetId="16" r:id="rId3"/>
    <sheet name="כפר הנופש אולגה" sheetId="23" r:id="rId4"/>
    <sheet name="בית גולדמינץ נתניה " sheetId="14" r:id="rId5"/>
    <sheet name="בית החייל תל אביב" sheetId="19" r:id="rId6"/>
    <sheet name="בית החייל השריון תל אביב" sheetId="20" r:id="rId7"/>
    <sheet name="בית החייל רמת גן" sheetId="10" r:id="rId8"/>
    <sheet name="בית קלימיאן רמת גן " sheetId="9" r:id="rId9"/>
    <sheet name="בית החייל ירושלים" sheetId="11" r:id="rId10"/>
    <sheet name="הר גילה" sheetId="15" r:id="rId11"/>
    <sheet name="בית החייל באר שבע" sheetId="21" r:id="rId12"/>
    <sheet name="כפר הנופש אשקלון " sheetId="24" r:id="rId13"/>
    <sheet name="בית החייל אילת" sheetId="22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0" l="1"/>
  <c r="G6" i="20"/>
  <c r="H6" i="20" s="1"/>
  <c r="H6" i="10"/>
  <c r="G6" i="10"/>
  <c r="H5" i="20"/>
  <c r="H5" i="10"/>
  <c r="H5" i="19" l="1"/>
  <c r="H4" i="15" l="1"/>
  <c r="H5" i="11"/>
  <c r="H4" i="11"/>
  <c r="H3" i="11"/>
  <c r="H6" i="21"/>
  <c r="H5" i="21"/>
  <c r="H4" i="21"/>
  <c r="H6" i="22"/>
  <c r="H5" i="22"/>
  <c r="H4" i="22"/>
  <c r="H7" i="24"/>
  <c r="H10" i="24"/>
  <c r="H11" i="24" s="1"/>
  <c r="H6" i="24"/>
  <c r="H5" i="24"/>
  <c r="H4" i="24"/>
  <c r="H9" i="24"/>
  <c r="H8" i="24"/>
  <c r="H6" i="11" l="1"/>
  <c r="H7" i="11" s="1"/>
  <c r="G7" i="24"/>
  <c r="G8" i="24"/>
  <c r="H6" i="23" l="1"/>
  <c r="H8" i="23" s="1"/>
  <c r="G4" i="23"/>
  <c r="G3" i="23"/>
  <c r="H7" i="16" l="1"/>
  <c r="G5" i="18" l="1"/>
  <c r="H6" i="15" l="1"/>
  <c r="G4" i="15"/>
  <c r="H6" i="14"/>
  <c r="H7" i="14"/>
  <c r="H5" i="14"/>
  <c r="G7" i="14"/>
  <c r="G5" i="14"/>
  <c r="H7" i="21"/>
  <c r="H8" i="21" s="1"/>
  <c r="H6" i="16"/>
  <c r="H5" i="16"/>
  <c r="H8" i="16" l="1"/>
  <c r="H7" i="15"/>
  <c r="H8" i="14"/>
  <c r="H10" i="14" l="1"/>
  <c r="G6" i="16" l="1"/>
  <c r="G5" i="16"/>
  <c r="H6" i="19" l="1"/>
  <c r="G5" i="19"/>
  <c r="H7" i="22" l="1"/>
  <c r="H9" i="22" s="1"/>
  <c r="H9" i="20"/>
  <c r="H8" i="19"/>
  <c r="H6" i="18"/>
  <c r="H8" i="18" s="1"/>
  <c r="H6" i="17"/>
  <c r="H8" i="17" s="1"/>
  <c r="H10" i="16"/>
  <c r="H9" i="15"/>
  <c r="H5" i="9"/>
  <c r="H8" i="9" s="1"/>
  <c r="H7" i="10" l="1"/>
  <c r="H9" i="10" s="1"/>
</calcChain>
</file>

<file path=xl/sharedStrings.xml><?xml version="1.0" encoding="utf-8"?>
<sst xmlns="http://schemas.openxmlformats.org/spreadsheetml/2006/main" count="397" uniqueCount="116">
  <si>
    <t>מס'</t>
  </si>
  <si>
    <t xml:space="preserve">פירוט בעלי תפקידים </t>
  </si>
  <si>
    <t>כמות עובדים</t>
  </si>
  <si>
    <t xml:space="preserve">כמות ימי עבודה בשבוע </t>
  </si>
  <si>
    <t xml:space="preserve">הערות </t>
  </si>
  <si>
    <t xml:space="preserve">שעת התחלה </t>
  </si>
  <si>
    <t xml:space="preserve">שעת סיום </t>
  </si>
  <si>
    <t xml:space="preserve">כמות שעות שבועית </t>
  </si>
  <si>
    <t xml:space="preserve">סה"כ כמות שעות שבועיות </t>
  </si>
  <si>
    <t xml:space="preserve">כמות ש"ע יומיות </t>
  </si>
  <si>
    <t xml:space="preserve">סה"כ  הערכת כמות שעות חודשיות  </t>
  </si>
  <si>
    <t xml:space="preserve">פירוט שעות עבודה שבועיות- הר גילה </t>
  </si>
  <si>
    <t xml:space="preserve">מס' </t>
  </si>
  <si>
    <t xml:space="preserve">מאבטח חמוש </t>
  </si>
  <si>
    <t>מאבטח לא חמוש</t>
  </si>
  <si>
    <t xml:space="preserve">פירוט שעות עבודה שבועיות- בית קלימיאן רמת גן </t>
  </si>
  <si>
    <t xml:space="preserve">פירוט שעות עבודה שבועיות- בית גולדמינץ נתניה </t>
  </si>
  <si>
    <t>ימים</t>
  </si>
  <si>
    <t>לילות בלבד</t>
  </si>
  <si>
    <t xml:space="preserve">מאבטח חמוש - בוקר </t>
  </si>
  <si>
    <t xml:space="preserve">מאבטח חמוש -צהריים </t>
  </si>
  <si>
    <t xml:space="preserve">מאבטח חמוש -לילה </t>
  </si>
  <si>
    <t xml:space="preserve">** סה"כ מאבטח חמוש אחד בכל משמרת  </t>
  </si>
  <si>
    <t>סופ"ש וחגים : מהשעה 7 בבוקר ביום שישי /ערב חג עד ליום ראשון או יום למחרת החג</t>
  </si>
  <si>
    <t xml:space="preserve">זמני השמירה </t>
  </si>
  <si>
    <t xml:space="preserve">בבית החייל רמת גן הינם כמצוין בטבלה שלעיל.  שישי שבת וחגים </t>
  </si>
  <si>
    <t xml:space="preserve">שישי שבת וחגים 24 שעות מיום שישי בשעה 7:00 ועד יום ראשון בשעה 7:00 </t>
  </si>
  <si>
    <t xml:space="preserve">מספר עמדות שמירה  </t>
  </si>
  <si>
    <t xml:space="preserve">סוג שמירה   </t>
  </si>
  <si>
    <t xml:space="preserve">מאבטח אחד בכניסה </t>
  </si>
  <si>
    <t xml:space="preserve">דרישה מקצועית </t>
  </si>
  <si>
    <t xml:space="preserve">פירוט הדרישה </t>
  </si>
  <si>
    <t xml:space="preserve">עמדת שמירה אחת בכניסה הראשית </t>
  </si>
  <si>
    <t xml:space="preserve">סוג מאבטח </t>
  </si>
  <si>
    <t xml:space="preserve">מאבטח  חמוש- בסיסי רמה א ( 6 ימי הכשרה) </t>
  </si>
  <si>
    <r>
      <t xml:space="preserve">מאבטח  </t>
    </r>
    <r>
      <rPr>
        <u/>
        <sz val="12"/>
        <color theme="1"/>
        <rFont val="David"/>
        <family val="2"/>
      </rPr>
      <t>לא חמוש-</t>
    </r>
    <r>
      <rPr>
        <sz val="12"/>
        <color theme="1"/>
        <rFont val="David"/>
        <family val="2"/>
      </rPr>
      <t xml:space="preserve"> בהתאם להנחיית המשטרה. במידה וההנחיות ישונו יהיה צורך להציב מאבטח חמוש </t>
    </r>
  </si>
  <si>
    <t xml:space="preserve">זמני השמירה בבית קלימיאן הינם כמצוין בטבלה שלעיל כולל שישי שבת וחגים </t>
  </si>
  <si>
    <t xml:space="preserve">פירוט שעות עבודה שבועיות- בית החייל ירושלים </t>
  </si>
  <si>
    <t>פירוט שעות עבודה שבועיות- בית החייל קרית שמונה</t>
  </si>
  <si>
    <t xml:space="preserve">בבית החייל חיפה הינם כמצוין בטבלה שלעיל.  שישי שבת וחגים </t>
  </si>
  <si>
    <t>פירוט שעות עבודה שבועיות- בית החייל טבריה</t>
  </si>
  <si>
    <t>פירוט שעות עבודה שבועיות- בית החייל תל אביב</t>
  </si>
  <si>
    <t xml:space="preserve">בבית השריון תל אביב הינם כמצוין בטבלה שלעיל.  כולל שישי שבת וחגים </t>
  </si>
  <si>
    <t xml:space="preserve">בבית החייל באר שבע  הינם כמצוין בטבלה שלעיל.  שישי שבת וחגים </t>
  </si>
  <si>
    <t>פירוט שעות עבודה שבועיות- אילת</t>
  </si>
  <si>
    <t xml:space="preserve">להלן הדרישות המקצועיות עבור המתקןבית החייל אילת: </t>
  </si>
  <si>
    <t xml:space="preserve">בבית החייל אילת הינם כמצוין בטבלה שלעיל.   כולל שישי שבת וחגים . המקום מאובטח 24/7 </t>
  </si>
  <si>
    <t xml:space="preserve">7 ימים 24 שעות </t>
  </si>
  <si>
    <t xml:space="preserve">זיהוי של כל מי שמבקש להיכנס למתחם בית החייל ברכב או ברגל </t>
  </si>
  <si>
    <t xml:space="preserve">הגעה פיזית למבקש להיכנס </t>
  </si>
  <si>
    <t xml:space="preserve">ביצוע רישום ומעקב אחר הנכנסים </t>
  </si>
  <si>
    <t xml:space="preserve">דרישות מיוחדות לבית החייל ירושלים מהמאבטח שנמצא בעמדת השמירה בחניון  </t>
  </si>
  <si>
    <t>ימים א-ה מהשעה 7:30 בבוקר ועד השעה 17:00</t>
  </si>
  <si>
    <t xml:space="preserve">כולל שבתות וחגים </t>
  </si>
  <si>
    <t xml:space="preserve">המקום מאובטח 24/7 כולל סופ"ש וחגים </t>
  </si>
  <si>
    <t xml:space="preserve">בבית החייל ירושלים הינם כמצוין בטבלה שלעיל.  כולל שישי שבת וחגים </t>
  </si>
  <si>
    <t xml:space="preserve">** סה"כ מאבטח חמוש אחד בהתאם לצורך </t>
  </si>
  <si>
    <t xml:space="preserve">בבית החייל קרית שמונה הינם כמצוין בטבלה שלעיל.  </t>
  </si>
  <si>
    <t xml:space="preserve">פגרות וחול המועד </t>
  </si>
  <si>
    <t xml:space="preserve">מיום חמישי בשעה 15:00 עד יום א' בשעה 11:00 </t>
  </si>
  <si>
    <t>כמות ימים</t>
  </si>
  <si>
    <t xml:space="preserve">מאבטח לא חמוש- צהריים </t>
  </si>
  <si>
    <t>מאבטח לא חמוש - לילה</t>
  </si>
  <si>
    <t xml:space="preserve">מאבטח לא חמוש- בוקר </t>
  </si>
  <si>
    <t xml:space="preserve">בבית גולדמינץ נתניה הינם כמצוין בטבלה שלעיל.  ימים חמישי - ראשון ובהתאם לדרישות ולצרכים של ביסל"ם </t>
  </si>
  <si>
    <r>
      <t xml:space="preserve">במהלך השנה יוצא המתקן לשתי פגרות של שבוע ימים עליהן יקבל התראה מראש של כחודשימים לפחות  ממנהל המתקן.   </t>
    </r>
    <r>
      <rPr>
        <b/>
        <u/>
        <sz val="12"/>
        <color theme="1"/>
        <rFont val="David"/>
        <family val="2"/>
      </rPr>
      <t>כמו כן בחול המועד סוכות ופסח על הקבלן לספק כח אדם מיום ראשון עד יום ראשון.</t>
    </r>
  </si>
  <si>
    <t>עמדת שמירה אחת בכניסה הראשית (עמדה חיצונית)</t>
  </si>
  <si>
    <t>מאבטח אחד בכניסה -שער ראשי</t>
  </si>
  <si>
    <t xml:space="preserve">אימות  /קבלת אישור מול פקיד הקבלה וקבלת אישור כניסה </t>
  </si>
  <si>
    <t xml:space="preserve">שישי שבת וחגים 24 שעות מיום  חמישי בשעה 14:00 ועד יום ראשון בשעה 8:00 </t>
  </si>
  <si>
    <t xml:space="preserve">בהר  גילה הינם כמצוין בטבלה שלעיל. </t>
  </si>
  <si>
    <t xml:space="preserve">מאבטח לא  חמוש  </t>
  </si>
  <si>
    <t>מאבטח אחד בשער הכניסה</t>
  </si>
  <si>
    <t>עמדת שמירה אחת בשער הכניסה</t>
  </si>
  <si>
    <t xml:space="preserve">מכשיר קשר </t>
  </si>
  <si>
    <t xml:space="preserve">החברה תדאג למכשיר קשר בין המאבטח לפקיד הקבלה </t>
  </si>
  <si>
    <t>מיום חמישי בשעה 14:00 עד יום ראשון בשעה 8:00 בבוקר</t>
  </si>
  <si>
    <t xml:space="preserve">** סה"כ מאבטח לא חמוש אחד בכל משמרת  </t>
  </si>
  <si>
    <t xml:space="preserve">בבית החייל תל אביב הינם כמצוין בטבלה שלעיל.   </t>
  </si>
  <si>
    <t xml:space="preserve">סה"כ  הערכת כמות שעות שבועיות  </t>
  </si>
  <si>
    <t xml:space="preserve">סה"כ  הערכת כמות שעות חודשיות </t>
  </si>
  <si>
    <t xml:space="preserve">כמות שעות חודשית </t>
  </si>
  <si>
    <t xml:space="preserve">פירוט שעות עבודה שבועיות- כפר הנופש "על הים" אולגה- חדרה </t>
  </si>
  <si>
    <t xml:space="preserve"> הינם כמצוין בטבלה שלעיל.  כולל שישי שבת וחגים </t>
  </si>
  <si>
    <t>פירוט שעות עבודה שבועיות- כפר הנופש אשקלון</t>
  </si>
  <si>
    <t xml:space="preserve">עמדת שמירה אחת בכניסה הראשית + שני  סיירים </t>
  </si>
  <si>
    <t xml:space="preserve">סוג מאבטח/ים  </t>
  </si>
  <si>
    <t>א- ה 24/7 מאבטח חמוש אחד</t>
  </si>
  <si>
    <t xml:space="preserve">ה-ש - בין 3-4 מאבטחים במשמרת </t>
  </si>
  <si>
    <t>כמות מאבטחים במשמרת</t>
  </si>
  <si>
    <t>פירוט שעות עבודה שבועיות - באר שבע</t>
  </si>
  <si>
    <t xml:space="preserve">במהלך השנה ייתכנו מצבים  בימים אחרים בהתאם לתוכנית עבודה במתקן חגים ופגרות. במקרה שכזה תינתן לספק  התראה של  שבועיים מראש.     </t>
  </si>
  <si>
    <t xml:space="preserve">כמות מאבטחים במשמרת </t>
  </si>
  <si>
    <t xml:space="preserve">פירוט שעות עבודה שבועיות - בית החייל רמת גן </t>
  </si>
  <si>
    <t xml:space="preserve">להלן הדרישות המקצועיות עבור המתקן בכפר הנופש "על הים" אולגה : </t>
  </si>
  <si>
    <t xml:space="preserve">להלן הדרישות המקצועיות עבור  בית החייל באר שבע : </t>
  </si>
  <si>
    <t xml:space="preserve">להלן הדרישות המקצועיות עבור  הר גילה: </t>
  </si>
  <si>
    <t xml:space="preserve">להלן הדרישות המקצועיות עבור  בבית החייל ירושלים: </t>
  </si>
  <si>
    <t xml:space="preserve">להלן הדרישות המקצועיות עבור בבית קלימיאן רמת גן : </t>
  </si>
  <si>
    <t xml:space="preserve">להלן הדרישות המקצועיות עבור בבית החייל רמת גן: </t>
  </si>
  <si>
    <t xml:space="preserve">להלן הדרישות המקצועיות עבור  בבית השריון תל אביב: </t>
  </si>
  <si>
    <t xml:space="preserve">להלן הדרישות המקצועיות עבור בית החייל תל אביב: </t>
  </si>
  <si>
    <t xml:space="preserve">להלן הדרישות המקצועיות עבור בית גולדמינץ נתניה:  </t>
  </si>
  <si>
    <t xml:space="preserve">להלן הדרישות המקצועיות עבור בית החייל חיפה: </t>
  </si>
  <si>
    <t xml:space="preserve">אין צורך במאבטח - לחצן מצוקה בלבד </t>
  </si>
  <si>
    <t xml:space="preserve">להלן הדרישות המקצועיות עבור  בית החייל קרית שמונה: </t>
  </si>
  <si>
    <r>
      <t xml:space="preserve">אופציונאלי בלבד: </t>
    </r>
    <r>
      <rPr>
        <sz val="12"/>
        <color theme="1"/>
        <rFont val="David"/>
        <family val="2"/>
      </rPr>
      <t xml:space="preserve"> המאבטח  בבית החייל הינו על בסיס מזדמן/ בהתאם לדרישה מראש.  נדרש מאבטח חמוש בהתקהלות בנקודה אחת  של מעל  200 משתתפים. יובהר כי הצורך במאבטח חמוש תלוי בפעילות המתקיימת במתקן בהתאם להנחיות המשטרה.</t>
    </r>
  </si>
  <si>
    <t xml:space="preserve">על הספק לנקוב בעלות שעת עבודה למאבטח חמוש </t>
  </si>
  <si>
    <t xml:space="preserve">אופציונאלי </t>
  </si>
  <si>
    <t>טבלה א'- פירוט שעות עבודה שבועיות- בית החייל חיפה</t>
  </si>
  <si>
    <t xml:space="preserve">נכון להיום   בית החייל   מאובטח 24/7 כולל שבתות וחגים כמצוין בטבלה שלעיל.   בית החייל יוצא לפיילוט של חצי שעה במתכונת כדלקמן:  ראשון חמישי שעות  17:00-7:00 מהשעה 17:00 בערב ועד 7:00 בבוקר  . בסופ"ש תיוותר אבטחה של 24/7.  על המציע לקחת בחשבון שככל הנראה ובית החייל יעבור  למתכונת של שמירה חלקית.  </t>
  </si>
  <si>
    <t xml:space="preserve">מאבטח אחד בכניסה -שער ראשי. ייתכן ויהיה  צורך במאבטח נוסף </t>
  </si>
  <si>
    <t xml:space="preserve">מאבטח אחד בכניסה + 2-3 נוספים  מאבטחים בסופ"ש </t>
  </si>
  <si>
    <t xml:space="preserve">** סה"כ מאבטח אחד ביומיום. בסופ"ש  בין שלושה לארבעה מאבטחים בכל משמרת  </t>
  </si>
  <si>
    <t xml:space="preserve">** סה"כ מאבטח אחד לא חמוש  בכל משמרת  </t>
  </si>
  <si>
    <t xml:space="preserve">להלן הדרישות המקצועיות עבור כפר הנופש אשקלון: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</si>
</sst>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7" x14ac:knownFonts="1">
    <font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4"/>
      <color theme="1"/>
      <name val="David"/>
      <family val="2"/>
    </font>
    <font>
      <sz val="12"/>
      <color theme="1"/>
      <name val="Arial"/>
      <family val="2"/>
      <scheme val="minor"/>
    </font>
    <font>
      <b/>
      <u/>
      <sz val="12"/>
      <color theme="1"/>
      <name val="David"/>
      <family val="2"/>
    </font>
    <font>
      <u/>
      <sz val="12"/>
      <color theme="1"/>
      <name val="David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 readingOrder="2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0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 readingOrder="2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20" fontId="2" fillId="0" borderId="1" xfId="0" applyNumberFormat="1" applyFont="1" applyBorder="1" applyAlignment="1" applyProtection="1">
      <alignment horizontal="center" vertical="center" wrapText="1"/>
    </xf>
    <xf numFmtId="20" fontId="2" fillId="0" borderId="1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readingOrder="2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 readingOrder="2"/>
    </xf>
    <xf numFmtId="0" fontId="4" fillId="0" borderId="0" xfId="0" applyFont="1" applyProtection="1"/>
    <xf numFmtId="0" fontId="4" fillId="0" borderId="1" xfId="0" applyFont="1" applyBorder="1" applyProtection="1"/>
    <xf numFmtId="0" fontId="0" fillId="0" borderId="0" xfId="0" applyBorder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rightToLeft="1" tabSelected="1" zoomScaleNormal="100" workbookViewId="0">
      <selection activeCell="G14" sqref="G14"/>
    </sheetView>
  </sheetViews>
  <sheetFormatPr defaultRowHeight="14.25" x14ac:dyDescent="0.2"/>
  <cols>
    <col min="1" max="1" width="6.375" style="43" customWidth="1"/>
    <col min="2" max="2" width="18.75" style="43" customWidth="1"/>
    <col min="3" max="3" width="7.5" style="43" customWidth="1"/>
    <col min="4" max="4" width="12.375" style="43" customWidth="1"/>
    <col min="5" max="5" width="12.25" style="43" customWidth="1"/>
    <col min="6" max="6" width="19.625" style="43" customWidth="1"/>
    <col min="7" max="7" width="14.75" style="43" customWidth="1"/>
    <col min="8" max="8" width="19.75" style="43" customWidth="1"/>
    <col min="9" max="9" width="38.625" style="43" customWidth="1"/>
    <col min="10" max="12" width="9" style="43"/>
    <col min="13" max="13" width="28.25" style="43" customWidth="1"/>
    <col min="14" max="14" width="35.75" style="43" customWidth="1"/>
    <col min="15" max="16384" width="9" style="43"/>
  </cols>
  <sheetData>
    <row r="3" spans="1:14" ht="30.75" customHeight="1" x14ac:dyDescent="0.2">
      <c r="A3" s="68" t="s">
        <v>38</v>
      </c>
      <c r="B3" s="68"/>
      <c r="C3" s="68"/>
      <c r="D3" s="68"/>
      <c r="E3" s="68"/>
      <c r="F3" s="68"/>
      <c r="G3" s="68"/>
      <c r="H3" s="68"/>
      <c r="I3" s="68"/>
    </row>
    <row r="4" spans="1:14" ht="31.5" x14ac:dyDescent="0.2">
      <c r="A4" s="44" t="s">
        <v>0</v>
      </c>
      <c r="B4" s="44" t="s">
        <v>1</v>
      </c>
      <c r="C4" s="44" t="s">
        <v>2</v>
      </c>
      <c r="D4" s="44" t="s">
        <v>17</v>
      </c>
      <c r="E4" s="44" t="s">
        <v>5</v>
      </c>
      <c r="F4" s="44" t="s">
        <v>6</v>
      </c>
      <c r="G4" s="45" t="s">
        <v>9</v>
      </c>
      <c r="H4" s="45" t="s">
        <v>81</v>
      </c>
      <c r="I4" s="45" t="s">
        <v>4</v>
      </c>
    </row>
    <row r="5" spans="1:14" ht="133.5" customHeight="1" x14ac:dyDescent="0.2">
      <c r="A5" s="46">
        <v>1</v>
      </c>
      <c r="B5" s="46" t="s">
        <v>13</v>
      </c>
      <c r="C5" s="46">
        <v>1</v>
      </c>
      <c r="D5" s="46">
        <v>7</v>
      </c>
      <c r="E5" s="47">
        <v>0.70833333333333337</v>
      </c>
      <c r="F5" s="47">
        <v>0.29166666666666669</v>
      </c>
      <c r="G5" s="48">
        <f>E5-F5</f>
        <v>0.41666666666666669</v>
      </c>
      <c r="H5" s="60">
        <v>0</v>
      </c>
      <c r="I5" s="61" t="s">
        <v>106</v>
      </c>
    </row>
    <row r="6" spans="1:14" ht="39.75" customHeight="1" x14ac:dyDescent="0.2">
      <c r="A6" s="69" t="s">
        <v>8</v>
      </c>
      <c r="B6" s="70"/>
      <c r="C6" s="70"/>
      <c r="D6" s="70"/>
      <c r="E6" s="70"/>
      <c r="F6" s="70"/>
      <c r="G6" s="71"/>
      <c r="H6" s="52">
        <f>SUM(H5:H5)</f>
        <v>0</v>
      </c>
      <c r="I6" s="53" t="s">
        <v>56</v>
      </c>
    </row>
    <row r="7" spans="1:14" ht="15" x14ac:dyDescent="0.2">
      <c r="A7" s="54"/>
      <c r="B7" s="54"/>
      <c r="C7" s="54"/>
      <c r="D7" s="54"/>
      <c r="E7" s="54"/>
      <c r="F7" s="54"/>
      <c r="G7" s="54"/>
      <c r="H7" s="54"/>
      <c r="I7" s="54"/>
    </row>
    <row r="8" spans="1:14" ht="33" customHeight="1" x14ac:dyDescent="0.2">
      <c r="A8" s="69" t="s">
        <v>10</v>
      </c>
      <c r="B8" s="70"/>
      <c r="C8" s="70"/>
      <c r="D8" s="70"/>
      <c r="E8" s="70"/>
      <c r="F8" s="70"/>
      <c r="G8" s="71"/>
      <c r="H8" s="52">
        <f>H6*4</f>
        <v>0</v>
      </c>
      <c r="I8" s="55"/>
    </row>
    <row r="9" spans="1:14" x14ac:dyDescent="0.2">
      <c r="M9" s="56"/>
      <c r="N9" s="56"/>
    </row>
    <row r="10" spans="1:14" x14ac:dyDescent="0.2">
      <c r="M10" s="62"/>
      <c r="N10" s="63"/>
    </row>
    <row r="11" spans="1:14" ht="34.5" customHeight="1" x14ac:dyDescent="0.2">
      <c r="A11" s="72" t="s">
        <v>105</v>
      </c>
      <c r="B11" s="72"/>
      <c r="C11" s="72"/>
      <c r="D11" s="72"/>
      <c r="E11" s="72"/>
      <c r="F11" s="64"/>
      <c r="M11" s="62"/>
      <c r="N11" s="62"/>
    </row>
    <row r="12" spans="1:14" ht="25.5" customHeight="1" x14ac:dyDescent="0.2">
      <c r="A12" s="57" t="s">
        <v>12</v>
      </c>
      <c r="B12" s="57" t="s">
        <v>30</v>
      </c>
      <c r="C12" s="73" t="s">
        <v>31</v>
      </c>
      <c r="D12" s="73"/>
      <c r="E12" s="73"/>
      <c r="M12" s="62"/>
      <c r="N12" s="63"/>
    </row>
    <row r="13" spans="1:14" ht="39.75" customHeight="1" x14ac:dyDescent="0.2">
      <c r="A13" s="58">
        <v>1</v>
      </c>
      <c r="B13" s="58" t="s">
        <v>24</v>
      </c>
      <c r="C13" s="67" t="s">
        <v>57</v>
      </c>
      <c r="D13" s="67"/>
      <c r="E13" s="67"/>
      <c r="M13" s="62"/>
      <c r="N13" s="62"/>
    </row>
    <row r="14" spans="1:14" ht="30.75" customHeight="1" x14ac:dyDescent="0.2">
      <c r="A14" s="58">
        <v>2</v>
      </c>
      <c r="B14" s="58" t="s">
        <v>28</v>
      </c>
      <c r="C14" s="74" t="s">
        <v>29</v>
      </c>
      <c r="D14" s="75"/>
      <c r="E14" s="76"/>
      <c r="M14" s="62"/>
      <c r="N14" s="63"/>
    </row>
    <row r="15" spans="1:14" ht="33.75" customHeight="1" x14ac:dyDescent="0.2">
      <c r="A15" s="58">
        <v>3</v>
      </c>
      <c r="B15" s="58" t="s">
        <v>33</v>
      </c>
      <c r="C15" s="67" t="s">
        <v>34</v>
      </c>
      <c r="D15" s="67"/>
      <c r="E15" s="67"/>
      <c r="M15" s="62"/>
      <c r="N15" s="62"/>
    </row>
    <row r="16" spans="1:14" ht="36.75" customHeight="1" x14ac:dyDescent="0.2">
      <c r="A16" s="58">
        <v>4</v>
      </c>
      <c r="B16" s="58" t="s">
        <v>27</v>
      </c>
      <c r="C16" s="67" t="s">
        <v>32</v>
      </c>
      <c r="D16" s="67"/>
      <c r="E16" s="67"/>
      <c r="M16" s="62"/>
      <c r="N16" s="62"/>
    </row>
    <row r="17" spans="1:5" ht="39" customHeight="1" x14ac:dyDescent="0.2">
      <c r="A17" s="65">
        <v>5</v>
      </c>
      <c r="B17" s="66" t="s">
        <v>108</v>
      </c>
      <c r="C17" s="67" t="s">
        <v>107</v>
      </c>
      <c r="D17" s="67"/>
      <c r="E17" s="67"/>
    </row>
  </sheetData>
  <sheetProtection algorithmName="SHA-512" hashValue="Ev6n3x7lOzBLs0PYOXsfKc/bZLxCOBtHcFU4Da6zwEGYkPCR5T3Xh0mhFBUIA2adihi2n7sLbJDubS+we328XA==" saltValue="JtSiWkF7ImeGCH8ObxXVtQ==" spinCount="100000" sheet="1" objects="1" scenarios="1"/>
  <mergeCells count="10">
    <mergeCell ref="C17:E17"/>
    <mergeCell ref="C16:E16"/>
    <mergeCell ref="C15:E15"/>
    <mergeCell ref="A3:I3"/>
    <mergeCell ref="A6:G6"/>
    <mergeCell ref="A8:G8"/>
    <mergeCell ref="A11:E11"/>
    <mergeCell ref="C12:E12"/>
    <mergeCell ref="C13:E13"/>
    <mergeCell ref="C14:E14"/>
  </mergeCells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rightToLeft="1" zoomScale="90" zoomScaleNormal="90" workbookViewId="0">
      <selection activeCell="H7" sqref="H7"/>
    </sheetView>
  </sheetViews>
  <sheetFormatPr defaultRowHeight="14.25" x14ac:dyDescent="0.2"/>
  <cols>
    <col min="1" max="1" width="6.375" customWidth="1"/>
    <col min="2" max="2" width="18.75" customWidth="1"/>
    <col min="3" max="3" width="16.125" customWidth="1"/>
    <col min="4" max="4" width="12.375" customWidth="1"/>
    <col min="5" max="5" width="12.25" customWidth="1"/>
    <col min="6" max="6" width="23.875" customWidth="1"/>
    <col min="7" max="7" width="13.75" customWidth="1"/>
    <col min="8" max="8" width="19.75" customWidth="1"/>
    <col min="9" max="9" width="30.375" customWidth="1"/>
  </cols>
  <sheetData>
    <row r="1" spans="1:9" ht="33" customHeight="1" x14ac:dyDescent="0.2">
      <c r="A1" s="86" t="s">
        <v>37</v>
      </c>
      <c r="B1" s="86"/>
      <c r="C1" s="86"/>
      <c r="D1" s="86"/>
      <c r="E1" s="86"/>
      <c r="F1" s="86"/>
      <c r="G1" s="86"/>
      <c r="H1" s="86"/>
      <c r="I1" s="86"/>
    </row>
    <row r="2" spans="1:9" ht="63.75" customHeight="1" x14ac:dyDescent="0.2">
      <c r="A2" s="1" t="s">
        <v>0</v>
      </c>
      <c r="B2" s="1" t="s">
        <v>1</v>
      </c>
      <c r="C2" s="1" t="s">
        <v>89</v>
      </c>
      <c r="D2" s="1" t="s">
        <v>17</v>
      </c>
      <c r="E2" s="1" t="s">
        <v>5</v>
      </c>
      <c r="F2" s="1" t="s">
        <v>6</v>
      </c>
      <c r="G2" s="13" t="s">
        <v>9</v>
      </c>
      <c r="H2" s="13" t="s">
        <v>7</v>
      </c>
      <c r="I2" s="13" t="s">
        <v>4</v>
      </c>
    </row>
    <row r="3" spans="1:9" ht="54" customHeight="1" x14ac:dyDescent="0.2">
      <c r="A3" s="25">
        <v>1</v>
      </c>
      <c r="B3" s="25" t="s">
        <v>19</v>
      </c>
      <c r="C3" s="25">
        <v>1</v>
      </c>
      <c r="D3" s="25">
        <v>7</v>
      </c>
      <c r="E3" s="2">
        <v>0.29166666666666669</v>
      </c>
      <c r="F3" s="2">
        <v>0.625</v>
      </c>
      <c r="G3" s="5">
        <v>8</v>
      </c>
      <c r="H3" s="5">
        <f>G3*D3</f>
        <v>56</v>
      </c>
      <c r="I3" s="25" t="s">
        <v>54</v>
      </c>
    </row>
    <row r="4" spans="1:9" ht="36" customHeight="1" x14ac:dyDescent="0.2">
      <c r="A4" s="25">
        <v>2</v>
      </c>
      <c r="B4" s="25" t="s">
        <v>20</v>
      </c>
      <c r="C4" s="25">
        <v>1</v>
      </c>
      <c r="D4" s="25">
        <v>7</v>
      </c>
      <c r="E4" s="2">
        <v>0.625</v>
      </c>
      <c r="F4" s="2">
        <v>0.95833333333333337</v>
      </c>
      <c r="G4" s="5">
        <v>8</v>
      </c>
      <c r="H4" s="5">
        <f>G4*D4</f>
        <v>56</v>
      </c>
      <c r="I4" s="13"/>
    </row>
    <row r="5" spans="1:9" ht="32.25" customHeight="1" x14ac:dyDescent="0.2">
      <c r="A5" s="25">
        <v>3</v>
      </c>
      <c r="B5" s="25" t="s">
        <v>21</v>
      </c>
      <c r="C5" s="25">
        <v>1</v>
      </c>
      <c r="D5" s="25">
        <v>7</v>
      </c>
      <c r="E5" s="2">
        <v>0.95833333333333337</v>
      </c>
      <c r="F5" s="2">
        <v>0.29166666666666669</v>
      </c>
      <c r="G5" s="23">
        <v>8</v>
      </c>
      <c r="H5" s="5">
        <f>G5*D5</f>
        <v>56</v>
      </c>
      <c r="I5" s="24"/>
    </row>
    <row r="6" spans="1:9" ht="35.25" customHeight="1" x14ac:dyDescent="0.2">
      <c r="A6" s="87" t="s">
        <v>8</v>
      </c>
      <c r="B6" s="88"/>
      <c r="C6" s="88"/>
      <c r="D6" s="88"/>
      <c r="E6" s="88"/>
      <c r="F6" s="88"/>
      <c r="G6" s="89"/>
      <c r="H6" s="3">
        <f>SUM(H3:H5)</f>
        <v>168</v>
      </c>
      <c r="I6" s="16"/>
    </row>
    <row r="7" spans="1:9" ht="35.25" customHeight="1" x14ac:dyDescent="0.2">
      <c r="A7" s="87" t="s">
        <v>10</v>
      </c>
      <c r="B7" s="88"/>
      <c r="C7" s="88"/>
      <c r="D7" s="88"/>
      <c r="E7" s="88"/>
      <c r="F7" s="88"/>
      <c r="G7" s="89"/>
      <c r="H7" s="3">
        <f>H6*4</f>
        <v>672</v>
      </c>
      <c r="I7" s="8"/>
    </row>
    <row r="9" spans="1:9" ht="33" customHeight="1" x14ac:dyDescent="0.2"/>
    <row r="10" spans="1:9" ht="29.25" customHeight="1" x14ac:dyDescent="0.2">
      <c r="A10" s="90" t="s">
        <v>97</v>
      </c>
      <c r="B10" s="90"/>
      <c r="C10" s="90"/>
      <c r="D10" s="90"/>
      <c r="E10" s="90"/>
      <c r="F10" s="6"/>
    </row>
    <row r="11" spans="1:9" ht="24.75" customHeight="1" x14ac:dyDescent="0.2">
      <c r="A11" s="26" t="s">
        <v>12</v>
      </c>
      <c r="B11" s="26" t="s">
        <v>30</v>
      </c>
      <c r="C11" s="91" t="s">
        <v>31</v>
      </c>
      <c r="D11" s="91"/>
      <c r="E11" s="91"/>
    </row>
    <row r="12" spans="1:9" ht="51.75" customHeight="1" x14ac:dyDescent="0.2">
      <c r="A12" s="27">
        <v>1</v>
      </c>
      <c r="B12" s="27" t="s">
        <v>24</v>
      </c>
      <c r="C12" s="85" t="s">
        <v>55</v>
      </c>
      <c r="D12" s="85"/>
      <c r="E12" s="85"/>
    </row>
    <row r="13" spans="1:9" ht="23.25" customHeight="1" x14ac:dyDescent="0.2">
      <c r="A13" s="27">
        <v>2</v>
      </c>
      <c r="B13" s="27" t="s">
        <v>28</v>
      </c>
      <c r="C13" s="95" t="s">
        <v>67</v>
      </c>
      <c r="D13" s="95"/>
      <c r="E13" s="95"/>
    </row>
    <row r="14" spans="1:9" ht="36" customHeight="1" x14ac:dyDescent="0.2">
      <c r="A14" s="27">
        <v>3</v>
      </c>
      <c r="B14" s="27" t="s">
        <v>33</v>
      </c>
      <c r="C14" s="85" t="s">
        <v>34</v>
      </c>
      <c r="D14" s="85"/>
      <c r="E14" s="85"/>
    </row>
    <row r="15" spans="1:9" ht="32.25" customHeight="1" x14ac:dyDescent="0.2">
      <c r="A15" s="27">
        <v>4</v>
      </c>
      <c r="B15" s="27" t="s">
        <v>27</v>
      </c>
      <c r="C15" s="85" t="s">
        <v>66</v>
      </c>
      <c r="D15" s="85"/>
      <c r="E15" s="85"/>
    </row>
    <row r="16" spans="1:9" ht="31.5" customHeight="1" x14ac:dyDescent="0.2">
      <c r="A16" s="27">
        <v>5</v>
      </c>
      <c r="B16" s="97" t="s">
        <v>51</v>
      </c>
      <c r="C16" s="96" t="s">
        <v>48</v>
      </c>
      <c r="D16" s="96"/>
      <c r="E16" s="96"/>
    </row>
    <row r="17" spans="1:5" ht="23.25" customHeight="1" x14ac:dyDescent="0.2">
      <c r="A17" s="27">
        <v>6</v>
      </c>
      <c r="B17" s="98"/>
      <c r="C17" s="96" t="s">
        <v>49</v>
      </c>
      <c r="D17" s="96"/>
      <c r="E17" s="96"/>
    </row>
    <row r="18" spans="1:5" ht="31.5" customHeight="1" x14ac:dyDescent="0.2">
      <c r="A18" s="27">
        <v>7</v>
      </c>
      <c r="B18" s="98"/>
      <c r="C18" s="96" t="s">
        <v>68</v>
      </c>
      <c r="D18" s="96"/>
      <c r="E18" s="96"/>
    </row>
    <row r="19" spans="1:5" ht="20.25" customHeight="1" x14ac:dyDescent="0.2">
      <c r="A19" s="27">
        <v>8</v>
      </c>
      <c r="B19" s="99"/>
      <c r="C19" s="96" t="s">
        <v>50</v>
      </c>
      <c r="D19" s="96"/>
      <c r="E19" s="96"/>
    </row>
    <row r="20" spans="1:5" ht="35.25" customHeight="1" x14ac:dyDescent="0.2">
      <c r="A20" s="27">
        <v>9</v>
      </c>
      <c r="B20" s="28" t="s">
        <v>74</v>
      </c>
      <c r="C20" s="96" t="s">
        <v>75</v>
      </c>
      <c r="D20" s="96"/>
      <c r="E20" s="96"/>
    </row>
  </sheetData>
  <sheetProtection algorithmName="SHA-512" hashValue="OAQrq8tvM6IJgJbK9wTfMKxQqd9frAB8W2pAzFium0x/KdQZl9aBdvtJQunbGEyF84OaFBSERQKRWRqfbxJgEA==" saltValue="RJBJTG9dFs9CRNLMI4QAqw==" spinCount="100000" sheet="1" objects="1" scenarios="1"/>
  <mergeCells count="15">
    <mergeCell ref="B16:B19"/>
    <mergeCell ref="C16:E16"/>
    <mergeCell ref="C17:E17"/>
    <mergeCell ref="C18:E18"/>
    <mergeCell ref="C19:E19"/>
    <mergeCell ref="A7:G7"/>
    <mergeCell ref="A1:I1"/>
    <mergeCell ref="A6:G6"/>
    <mergeCell ref="A10:E10"/>
    <mergeCell ref="C11:E11"/>
    <mergeCell ref="C20:E20"/>
    <mergeCell ref="C12:E12"/>
    <mergeCell ref="C13:E13"/>
    <mergeCell ref="C14:E14"/>
    <mergeCell ref="C15:E15"/>
  </mergeCells>
  <pageMargins left="0.7" right="0.7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rightToLeft="1" zoomScale="70" zoomScaleNormal="70" workbookViewId="0">
      <selection activeCell="A2" sqref="A2:I2"/>
    </sheetView>
  </sheetViews>
  <sheetFormatPr defaultRowHeight="14.25" x14ac:dyDescent="0.2"/>
  <cols>
    <col min="1" max="1" width="6.375" customWidth="1"/>
    <col min="2" max="2" width="18.75" customWidth="1"/>
    <col min="3" max="3" width="13" customWidth="1"/>
    <col min="4" max="4" width="12.375" customWidth="1"/>
    <col min="5" max="5" width="12.25" customWidth="1"/>
    <col min="6" max="6" width="13.625" customWidth="1"/>
    <col min="7" max="7" width="13.75" customWidth="1"/>
    <col min="8" max="8" width="19.75" customWidth="1"/>
    <col min="9" max="9" width="30.375" customWidth="1"/>
  </cols>
  <sheetData>
    <row r="2" spans="1:9" ht="33" customHeight="1" x14ac:dyDescent="0.2">
      <c r="A2" s="86" t="s">
        <v>11</v>
      </c>
      <c r="B2" s="86"/>
      <c r="C2" s="86"/>
      <c r="D2" s="86"/>
      <c r="E2" s="86"/>
      <c r="F2" s="86"/>
      <c r="G2" s="86"/>
      <c r="H2" s="86"/>
      <c r="I2" s="86"/>
    </row>
    <row r="3" spans="1:9" ht="66" customHeight="1" x14ac:dyDescent="0.2">
      <c r="A3" s="1" t="s">
        <v>0</v>
      </c>
      <c r="B3" s="1" t="s">
        <v>1</v>
      </c>
      <c r="C3" s="1" t="s">
        <v>89</v>
      </c>
      <c r="D3" s="1" t="s">
        <v>17</v>
      </c>
      <c r="E3" s="1" t="s">
        <v>5</v>
      </c>
      <c r="F3" s="1" t="s">
        <v>6</v>
      </c>
      <c r="G3" s="13" t="s">
        <v>9</v>
      </c>
      <c r="H3" s="13" t="s">
        <v>7</v>
      </c>
      <c r="I3" s="13" t="s">
        <v>4</v>
      </c>
    </row>
    <row r="4" spans="1:9" ht="31.5" x14ac:dyDescent="0.2">
      <c r="A4" s="1">
        <v>1</v>
      </c>
      <c r="B4" s="25" t="s">
        <v>14</v>
      </c>
      <c r="C4" s="25">
        <v>1</v>
      </c>
      <c r="D4" s="25">
        <v>3</v>
      </c>
      <c r="E4" s="2">
        <v>0.58333333333333337</v>
      </c>
      <c r="F4" s="2">
        <v>0.91666666666666663</v>
      </c>
      <c r="G4" s="4">
        <f>F4-E4</f>
        <v>0.33333333333333326</v>
      </c>
      <c r="H4" s="18">
        <f>8*3</f>
        <v>24</v>
      </c>
      <c r="I4" s="28" t="s">
        <v>76</v>
      </c>
    </row>
    <row r="5" spans="1:9" ht="32.25" customHeight="1" x14ac:dyDescent="0.2">
      <c r="A5" s="1">
        <v>2</v>
      </c>
      <c r="B5" s="25" t="s">
        <v>14</v>
      </c>
      <c r="C5" s="25">
        <v>1</v>
      </c>
      <c r="D5" s="25">
        <v>3</v>
      </c>
      <c r="E5" s="2">
        <v>0.91666666666666663</v>
      </c>
      <c r="F5" s="2">
        <v>0.25</v>
      </c>
      <c r="G5" s="4">
        <v>0.33333333333333331</v>
      </c>
      <c r="H5" s="18">
        <v>24</v>
      </c>
      <c r="I5" s="13"/>
    </row>
    <row r="6" spans="1:9" ht="43.5" customHeight="1" x14ac:dyDescent="0.2">
      <c r="A6" s="25">
        <v>3</v>
      </c>
      <c r="B6" s="25" t="s">
        <v>14</v>
      </c>
      <c r="C6" s="25">
        <v>1</v>
      </c>
      <c r="D6" s="25">
        <v>3</v>
      </c>
      <c r="E6" s="2">
        <v>0.25</v>
      </c>
      <c r="F6" s="2">
        <v>0.58333333333333337</v>
      </c>
      <c r="G6" s="4">
        <v>0.33333333333333331</v>
      </c>
      <c r="H6" s="18">
        <f t="shared" ref="H6" si="0">8*3</f>
        <v>24</v>
      </c>
      <c r="I6" s="16"/>
    </row>
    <row r="7" spans="1:9" ht="47.25" customHeight="1" x14ac:dyDescent="0.2">
      <c r="A7" s="87" t="s">
        <v>8</v>
      </c>
      <c r="B7" s="88"/>
      <c r="C7" s="88"/>
      <c r="D7" s="88"/>
      <c r="E7" s="88"/>
      <c r="F7" s="88"/>
      <c r="G7" s="89"/>
      <c r="H7" s="3">
        <f>SUM(H4:H6)</f>
        <v>72</v>
      </c>
      <c r="I7" s="9" t="s">
        <v>114</v>
      </c>
    </row>
    <row r="8" spans="1:9" ht="15" x14ac:dyDescent="0.2">
      <c r="A8" s="7"/>
      <c r="B8" s="7"/>
      <c r="C8" s="7"/>
      <c r="D8" s="7"/>
      <c r="E8" s="7"/>
      <c r="F8" s="7"/>
      <c r="G8" s="7"/>
      <c r="H8" s="7"/>
      <c r="I8" s="7"/>
    </row>
    <row r="9" spans="1:9" ht="26.25" customHeight="1" x14ac:dyDescent="0.2">
      <c r="A9" s="87" t="s">
        <v>10</v>
      </c>
      <c r="B9" s="88"/>
      <c r="C9" s="88"/>
      <c r="D9" s="88"/>
      <c r="E9" s="88"/>
      <c r="F9" s="88"/>
      <c r="G9" s="89"/>
      <c r="H9" s="3">
        <f>H7*4</f>
        <v>288</v>
      </c>
      <c r="I9" s="8"/>
    </row>
    <row r="11" spans="1:9" ht="33" customHeight="1" x14ac:dyDescent="0.2"/>
    <row r="12" spans="1:9" ht="29.25" customHeight="1" x14ac:dyDescent="0.2">
      <c r="A12" s="90" t="s">
        <v>96</v>
      </c>
      <c r="B12" s="90"/>
      <c r="C12" s="90"/>
      <c r="D12" s="90"/>
      <c r="E12" s="90"/>
      <c r="F12" s="6"/>
    </row>
    <row r="13" spans="1:9" ht="15.75" x14ac:dyDescent="0.2">
      <c r="A13" s="26" t="s">
        <v>12</v>
      </c>
      <c r="B13" s="26" t="s">
        <v>30</v>
      </c>
      <c r="C13" s="91" t="s">
        <v>31</v>
      </c>
      <c r="D13" s="91"/>
      <c r="E13" s="91"/>
    </row>
    <row r="14" spans="1:9" ht="51.75" customHeight="1" x14ac:dyDescent="0.2">
      <c r="A14" s="95">
        <v>1</v>
      </c>
      <c r="B14" s="95" t="s">
        <v>24</v>
      </c>
      <c r="C14" s="85" t="s">
        <v>70</v>
      </c>
      <c r="D14" s="85"/>
      <c r="E14" s="85"/>
    </row>
    <row r="15" spans="1:9" ht="47.25" customHeight="1" x14ac:dyDescent="0.2">
      <c r="A15" s="95"/>
      <c r="B15" s="95"/>
      <c r="C15" s="85" t="s">
        <v>69</v>
      </c>
      <c r="D15" s="85"/>
      <c r="E15" s="85"/>
    </row>
    <row r="16" spans="1:9" ht="23.25" customHeight="1" x14ac:dyDescent="0.2">
      <c r="A16" s="27">
        <v>2</v>
      </c>
      <c r="B16" s="27" t="s">
        <v>28</v>
      </c>
      <c r="C16" s="95" t="s">
        <v>72</v>
      </c>
      <c r="D16" s="95"/>
      <c r="E16" s="95"/>
    </row>
    <row r="17" spans="1:5" ht="36" customHeight="1" x14ac:dyDescent="0.2">
      <c r="A17" s="27">
        <v>3</v>
      </c>
      <c r="B17" s="27" t="s">
        <v>33</v>
      </c>
      <c r="C17" s="85" t="s">
        <v>71</v>
      </c>
      <c r="D17" s="85"/>
      <c r="E17" s="85"/>
    </row>
    <row r="18" spans="1:5" ht="32.25" customHeight="1" x14ac:dyDescent="0.2">
      <c r="A18" s="27">
        <v>4</v>
      </c>
      <c r="B18" s="27" t="s">
        <v>27</v>
      </c>
      <c r="C18" s="85" t="s">
        <v>73</v>
      </c>
      <c r="D18" s="85"/>
      <c r="E18" s="85"/>
    </row>
    <row r="19" spans="1:5" ht="77.25" customHeight="1" x14ac:dyDescent="0.2">
      <c r="A19" s="14">
        <v>5</v>
      </c>
      <c r="B19" s="28" t="s">
        <v>58</v>
      </c>
      <c r="C19" s="96" t="s">
        <v>91</v>
      </c>
      <c r="D19" s="96"/>
      <c r="E19" s="96"/>
    </row>
  </sheetData>
  <sheetProtection algorithmName="SHA-512" hashValue="sB+vKCnq5akm0oL5EFzAZxQqLMyghIA4ABy6TWIOrdVEeVrouO4VKXhlClQz8oAWcAO4wnnfbO8TqjhSRjE64g==" saltValue="w1TmJvZlAwEXDuQp1VWjqg==" spinCount="100000" sheet="1" objects="1" scenarios="1"/>
  <mergeCells count="13">
    <mergeCell ref="C19:E19"/>
    <mergeCell ref="C18:E18"/>
    <mergeCell ref="C17:E17"/>
    <mergeCell ref="A2:I2"/>
    <mergeCell ref="A7:G7"/>
    <mergeCell ref="A9:G9"/>
    <mergeCell ref="A12:E12"/>
    <mergeCell ref="C13:E13"/>
    <mergeCell ref="A14:A15"/>
    <mergeCell ref="B14:B15"/>
    <mergeCell ref="C14:E14"/>
    <mergeCell ref="C15:E15"/>
    <mergeCell ref="C16:E16"/>
  </mergeCells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rightToLeft="1" zoomScaleNormal="100" workbookViewId="0">
      <selection activeCell="F4" sqref="F4"/>
    </sheetView>
  </sheetViews>
  <sheetFormatPr defaultRowHeight="14.25" x14ac:dyDescent="0.2"/>
  <cols>
    <col min="1" max="1" width="6.375" customWidth="1"/>
    <col min="2" max="2" width="18.75" customWidth="1"/>
    <col min="3" max="3" width="15.75" customWidth="1"/>
    <col min="4" max="4" width="12.375" customWidth="1"/>
    <col min="5" max="5" width="12.25" customWidth="1"/>
    <col min="6" max="6" width="21.5" customWidth="1"/>
    <col min="7" max="7" width="13.75" customWidth="1"/>
    <col min="8" max="8" width="19.75" customWidth="1"/>
    <col min="9" max="9" width="30.375" customWidth="1"/>
  </cols>
  <sheetData>
    <row r="2" spans="1:9" ht="33" customHeight="1" x14ac:dyDescent="0.2">
      <c r="A2" s="86" t="s">
        <v>90</v>
      </c>
      <c r="B2" s="86"/>
      <c r="C2" s="86"/>
      <c r="D2" s="86"/>
      <c r="E2" s="86"/>
      <c r="F2" s="86"/>
      <c r="G2" s="86"/>
      <c r="H2" s="86"/>
      <c r="I2" s="86"/>
    </row>
    <row r="3" spans="1:9" ht="31.5" x14ac:dyDescent="0.2">
      <c r="A3" s="1" t="s">
        <v>0</v>
      </c>
      <c r="B3" s="1" t="s">
        <v>1</v>
      </c>
      <c r="C3" s="1" t="s">
        <v>89</v>
      </c>
      <c r="D3" s="1" t="s">
        <v>17</v>
      </c>
      <c r="E3" s="1" t="s">
        <v>5</v>
      </c>
      <c r="F3" s="1" t="s">
        <v>6</v>
      </c>
      <c r="G3" s="13" t="s">
        <v>9</v>
      </c>
      <c r="H3" s="13" t="s">
        <v>7</v>
      </c>
      <c r="I3" s="13" t="s">
        <v>4</v>
      </c>
    </row>
    <row r="4" spans="1:9" ht="31.5" x14ac:dyDescent="0.2">
      <c r="A4" s="25">
        <v>1</v>
      </c>
      <c r="B4" s="25" t="s">
        <v>19</v>
      </c>
      <c r="C4" s="25">
        <v>1</v>
      </c>
      <c r="D4" s="25">
        <v>7</v>
      </c>
      <c r="E4" s="2">
        <v>0.29166666666666669</v>
      </c>
      <c r="F4" s="2">
        <v>0.625</v>
      </c>
      <c r="G4" s="5">
        <v>8</v>
      </c>
      <c r="H4" s="5">
        <f>G4*D4</f>
        <v>56</v>
      </c>
      <c r="I4" s="25" t="s">
        <v>54</v>
      </c>
    </row>
    <row r="5" spans="1:9" ht="47.25" customHeight="1" x14ac:dyDescent="0.2">
      <c r="A5" s="25">
        <v>2</v>
      </c>
      <c r="B5" s="25" t="s">
        <v>20</v>
      </c>
      <c r="C5" s="25">
        <v>1</v>
      </c>
      <c r="D5" s="25">
        <v>7</v>
      </c>
      <c r="E5" s="2">
        <v>0.625</v>
      </c>
      <c r="F5" s="2">
        <v>0.95833333333333337</v>
      </c>
      <c r="G5" s="5">
        <v>8</v>
      </c>
      <c r="H5" s="5">
        <f>G5*D5</f>
        <v>56</v>
      </c>
      <c r="I5" s="9" t="s">
        <v>22</v>
      </c>
    </row>
    <row r="6" spans="1:9" ht="15.75" x14ac:dyDescent="0.2">
      <c r="A6" s="25">
        <v>3</v>
      </c>
      <c r="B6" s="25" t="s">
        <v>21</v>
      </c>
      <c r="C6" s="25">
        <v>1</v>
      </c>
      <c r="D6" s="25">
        <v>7</v>
      </c>
      <c r="E6" s="2">
        <v>0.95833333333333337</v>
      </c>
      <c r="F6" s="2">
        <v>0.29166666666666669</v>
      </c>
      <c r="G6" s="23">
        <v>8</v>
      </c>
      <c r="H6" s="5">
        <f>G6*D6</f>
        <v>56</v>
      </c>
      <c r="I6" s="8"/>
    </row>
    <row r="7" spans="1:9" ht="44.25" customHeight="1" x14ac:dyDescent="0.2">
      <c r="A7" s="87" t="s">
        <v>79</v>
      </c>
      <c r="B7" s="88"/>
      <c r="C7" s="88"/>
      <c r="D7" s="88"/>
      <c r="E7" s="88"/>
      <c r="F7" s="88"/>
      <c r="G7" s="89"/>
      <c r="H7" s="3">
        <f>SUM(H4:H6)</f>
        <v>168</v>
      </c>
      <c r="I7" s="8"/>
    </row>
    <row r="8" spans="1:9" ht="47.25" customHeight="1" x14ac:dyDescent="0.2">
      <c r="A8" s="87" t="s">
        <v>80</v>
      </c>
      <c r="B8" s="88"/>
      <c r="C8" s="88"/>
      <c r="D8" s="88"/>
      <c r="E8" s="88"/>
      <c r="F8" s="88"/>
      <c r="G8" s="89"/>
      <c r="H8" s="3">
        <f>H7*4</f>
        <v>672</v>
      </c>
      <c r="I8" s="8"/>
    </row>
    <row r="10" spans="1:9" ht="33" customHeight="1" x14ac:dyDescent="0.2"/>
    <row r="11" spans="1:9" ht="29.25" customHeight="1" x14ac:dyDescent="0.2">
      <c r="A11" s="90" t="s">
        <v>95</v>
      </c>
      <c r="B11" s="90"/>
      <c r="C11" s="90"/>
      <c r="D11" s="90"/>
      <c r="E11" s="90"/>
      <c r="F11" s="6"/>
    </row>
    <row r="12" spans="1:9" ht="15.75" x14ac:dyDescent="0.2">
      <c r="A12" s="26" t="s">
        <v>12</v>
      </c>
      <c r="B12" s="26" t="s">
        <v>30</v>
      </c>
      <c r="C12" s="91" t="s">
        <v>31</v>
      </c>
      <c r="D12" s="91"/>
      <c r="E12" s="91"/>
    </row>
    <row r="13" spans="1:9" ht="51.75" customHeight="1" x14ac:dyDescent="0.2">
      <c r="A13" s="27">
        <v>1</v>
      </c>
      <c r="B13" s="27" t="s">
        <v>24</v>
      </c>
      <c r="C13" s="85" t="s">
        <v>43</v>
      </c>
      <c r="D13" s="85"/>
      <c r="E13" s="85"/>
    </row>
    <row r="14" spans="1:9" ht="23.25" customHeight="1" x14ac:dyDescent="0.2">
      <c r="A14" s="27">
        <v>2</v>
      </c>
      <c r="B14" s="27" t="s">
        <v>28</v>
      </c>
      <c r="C14" s="95" t="s">
        <v>29</v>
      </c>
      <c r="D14" s="95"/>
      <c r="E14" s="95"/>
    </row>
    <row r="15" spans="1:9" ht="36" customHeight="1" x14ac:dyDescent="0.2">
      <c r="A15" s="27">
        <v>3</v>
      </c>
      <c r="B15" s="27" t="s">
        <v>33</v>
      </c>
      <c r="C15" s="85" t="s">
        <v>34</v>
      </c>
      <c r="D15" s="85"/>
      <c r="E15" s="85"/>
    </row>
    <row r="16" spans="1:9" ht="32.25" customHeight="1" x14ac:dyDescent="0.2">
      <c r="A16" s="27">
        <v>4</v>
      </c>
      <c r="B16" s="27" t="s">
        <v>27</v>
      </c>
      <c r="C16" s="85" t="s">
        <v>32</v>
      </c>
      <c r="D16" s="85"/>
      <c r="E16" s="85"/>
    </row>
  </sheetData>
  <sheetProtection algorithmName="SHA-512" hashValue="10xRmWB+LGYyFxI96Y0QPoxnyEhy5R9gSHLs+iHg5eRypdvpQ9kaWrnNXN38i86rAXhW4zml6XSctQU8hbuQVQ==" saltValue="mrG93O0dTeKIDCV6acOgLA==" spinCount="100000" sheet="1" objects="1" scenarios="1"/>
  <mergeCells count="9">
    <mergeCell ref="C16:E16"/>
    <mergeCell ref="A8:G8"/>
    <mergeCell ref="C15:E15"/>
    <mergeCell ref="A2:I2"/>
    <mergeCell ref="A7:G7"/>
    <mergeCell ref="A11:E11"/>
    <mergeCell ref="C12:E12"/>
    <mergeCell ref="C13:E13"/>
    <mergeCell ref="C14:E14"/>
  </mergeCells>
  <pageMargins left="0.7" right="0.7" top="0.75" bottom="0.75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rightToLeft="1" zoomScaleNormal="100" workbookViewId="0">
      <selection activeCell="F19" sqref="F19"/>
    </sheetView>
  </sheetViews>
  <sheetFormatPr defaultRowHeight="14.25" x14ac:dyDescent="0.2"/>
  <cols>
    <col min="1" max="1" width="6.375" customWidth="1"/>
    <col min="2" max="2" width="18.75" customWidth="1"/>
    <col min="3" max="3" width="10.875" customWidth="1"/>
    <col min="4" max="4" width="12.375" customWidth="1"/>
    <col min="5" max="5" width="12.25" customWidth="1"/>
    <col min="6" max="6" width="21.5" customWidth="1"/>
    <col min="7" max="7" width="13.75" customWidth="1"/>
    <col min="8" max="8" width="19.75" customWidth="1"/>
    <col min="9" max="9" width="32.375" customWidth="1"/>
  </cols>
  <sheetData>
    <row r="2" spans="1:9" ht="33" customHeight="1" x14ac:dyDescent="0.2">
      <c r="A2" s="86" t="s">
        <v>84</v>
      </c>
      <c r="B2" s="86"/>
      <c r="C2" s="86"/>
      <c r="D2" s="86"/>
      <c r="E2" s="86"/>
      <c r="F2" s="86"/>
      <c r="G2" s="86"/>
      <c r="H2" s="86"/>
      <c r="I2" s="86"/>
    </row>
    <row r="3" spans="1:9" ht="47.25" x14ac:dyDescent="0.2">
      <c r="A3" s="1" t="s">
        <v>0</v>
      </c>
      <c r="B3" s="1" t="s">
        <v>1</v>
      </c>
      <c r="C3" s="1" t="s">
        <v>89</v>
      </c>
      <c r="D3" s="1" t="s">
        <v>17</v>
      </c>
      <c r="E3" s="1" t="s">
        <v>5</v>
      </c>
      <c r="F3" s="1" t="s">
        <v>6</v>
      </c>
      <c r="G3" s="13" t="s">
        <v>9</v>
      </c>
      <c r="H3" s="13" t="s">
        <v>7</v>
      </c>
      <c r="I3" s="13" t="s">
        <v>4</v>
      </c>
    </row>
    <row r="4" spans="1:9" ht="21.75" customHeight="1" x14ac:dyDescent="0.2">
      <c r="A4" s="25">
        <v>1</v>
      </c>
      <c r="B4" s="25" t="s">
        <v>19</v>
      </c>
      <c r="C4" s="25">
        <v>1</v>
      </c>
      <c r="D4" s="25">
        <v>5</v>
      </c>
      <c r="E4" s="2">
        <v>0.29166666666666669</v>
      </c>
      <c r="F4" s="2">
        <v>0.625</v>
      </c>
      <c r="G4" s="22">
        <v>0.33333333333333331</v>
      </c>
      <c r="H4" s="23">
        <f>8*5</f>
        <v>40</v>
      </c>
      <c r="I4" s="28" t="s">
        <v>87</v>
      </c>
    </row>
    <row r="5" spans="1:9" ht="19.5" customHeight="1" x14ac:dyDescent="0.2">
      <c r="A5" s="25">
        <v>2</v>
      </c>
      <c r="B5" s="25" t="s">
        <v>20</v>
      </c>
      <c r="C5" s="25">
        <v>1</v>
      </c>
      <c r="D5" s="25">
        <v>5</v>
      </c>
      <c r="E5" s="2">
        <v>0.625</v>
      </c>
      <c r="F5" s="2">
        <v>0.95833333333333337</v>
      </c>
      <c r="G5" s="22">
        <v>0.33333333333333331</v>
      </c>
      <c r="H5" s="23">
        <f>8*5</f>
        <v>40</v>
      </c>
      <c r="I5" s="28" t="s">
        <v>88</v>
      </c>
    </row>
    <row r="6" spans="1:9" ht="15.75" x14ac:dyDescent="0.2">
      <c r="A6" s="25">
        <v>3</v>
      </c>
      <c r="B6" s="25" t="s">
        <v>21</v>
      </c>
      <c r="C6" s="25">
        <v>1</v>
      </c>
      <c r="D6" s="25">
        <v>5</v>
      </c>
      <c r="E6" s="2">
        <v>0.95833333333333337</v>
      </c>
      <c r="F6" s="2">
        <v>0.29166666666666669</v>
      </c>
      <c r="G6" s="22">
        <v>0.33333333333333331</v>
      </c>
      <c r="H6" s="23">
        <f>8*5</f>
        <v>40</v>
      </c>
      <c r="I6" s="13"/>
    </row>
    <row r="7" spans="1:9" ht="15.75" x14ac:dyDescent="0.2">
      <c r="A7" s="25">
        <v>4</v>
      </c>
      <c r="B7" s="25" t="s">
        <v>19</v>
      </c>
      <c r="C7" s="25">
        <v>3</v>
      </c>
      <c r="D7" s="25">
        <v>2</v>
      </c>
      <c r="E7" s="2">
        <v>0.29166666666666669</v>
      </c>
      <c r="F7" s="2">
        <v>0.625</v>
      </c>
      <c r="G7" s="4">
        <f>F7-E7</f>
        <v>0.33333333333333331</v>
      </c>
      <c r="H7" s="5">
        <f>8*2*3</f>
        <v>48</v>
      </c>
      <c r="I7" s="27" t="s">
        <v>54</v>
      </c>
    </row>
    <row r="8" spans="1:9" ht="47.25" customHeight="1" x14ac:dyDescent="0.2">
      <c r="A8" s="25">
        <v>5</v>
      </c>
      <c r="B8" s="25" t="s">
        <v>20</v>
      </c>
      <c r="C8" s="25">
        <v>3</v>
      </c>
      <c r="D8" s="25">
        <v>2</v>
      </c>
      <c r="E8" s="2">
        <v>0.625</v>
      </c>
      <c r="F8" s="2">
        <v>0.95833333333333337</v>
      </c>
      <c r="G8" s="4">
        <f>F8-E8</f>
        <v>0.33333333333333337</v>
      </c>
      <c r="H8" s="5">
        <f>8*2*3</f>
        <v>48</v>
      </c>
      <c r="I8" s="16"/>
    </row>
    <row r="9" spans="1:9" ht="15.75" x14ac:dyDescent="0.2">
      <c r="A9" s="25">
        <v>6</v>
      </c>
      <c r="B9" s="25" t="s">
        <v>21</v>
      </c>
      <c r="C9" s="25">
        <v>3</v>
      </c>
      <c r="D9" s="25">
        <v>2</v>
      </c>
      <c r="E9" s="2">
        <v>0.95833333333333337</v>
      </c>
      <c r="F9" s="2">
        <v>0.29166666666666669</v>
      </c>
      <c r="G9" s="22">
        <v>0.33333333333333331</v>
      </c>
      <c r="H9" s="5">
        <f>8*2*3</f>
        <v>48</v>
      </c>
      <c r="I9" s="8"/>
    </row>
    <row r="10" spans="1:9" ht="51.75" customHeight="1" x14ac:dyDescent="0.2">
      <c r="A10" s="87" t="s">
        <v>79</v>
      </c>
      <c r="B10" s="88"/>
      <c r="C10" s="88"/>
      <c r="D10" s="88"/>
      <c r="E10" s="88"/>
      <c r="F10" s="88"/>
      <c r="G10" s="89"/>
      <c r="H10" s="3">
        <f>SUM(H4:H9)</f>
        <v>264</v>
      </c>
      <c r="I10" s="9" t="s">
        <v>113</v>
      </c>
    </row>
    <row r="11" spans="1:9" ht="47.25" customHeight="1" x14ac:dyDescent="0.2">
      <c r="A11" s="87" t="s">
        <v>80</v>
      </c>
      <c r="B11" s="88"/>
      <c r="C11" s="88"/>
      <c r="D11" s="88"/>
      <c r="E11" s="88"/>
      <c r="F11" s="88"/>
      <c r="G11" s="89"/>
      <c r="H11" s="3">
        <f>H10*4</f>
        <v>1056</v>
      </c>
      <c r="I11" s="8"/>
    </row>
    <row r="13" spans="1:9" ht="33" customHeight="1" x14ac:dyDescent="0.2"/>
    <row r="14" spans="1:9" ht="29.25" customHeight="1" x14ac:dyDescent="0.2">
      <c r="A14" s="90" t="s">
        <v>115</v>
      </c>
      <c r="B14" s="90"/>
      <c r="C14" s="90"/>
      <c r="D14" s="90"/>
      <c r="E14" s="90"/>
      <c r="F14" s="6"/>
    </row>
    <row r="15" spans="1:9" ht="15.75" x14ac:dyDescent="0.2">
      <c r="A15" s="26" t="s">
        <v>12</v>
      </c>
      <c r="B15" s="26" t="s">
        <v>30</v>
      </c>
      <c r="C15" s="91" t="s">
        <v>31</v>
      </c>
      <c r="D15" s="91"/>
      <c r="E15" s="91"/>
    </row>
    <row r="16" spans="1:9" ht="51.75" customHeight="1" x14ac:dyDescent="0.2">
      <c r="A16" s="27">
        <v>1</v>
      </c>
      <c r="B16" s="27" t="s">
        <v>24</v>
      </c>
      <c r="C16" s="85" t="s">
        <v>43</v>
      </c>
      <c r="D16" s="85"/>
      <c r="E16" s="85"/>
    </row>
    <row r="17" spans="1:5" ht="51.75" customHeight="1" x14ac:dyDescent="0.2">
      <c r="A17" s="27">
        <v>2</v>
      </c>
      <c r="B17" s="27" t="s">
        <v>28</v>
      </c>
      <c r="C17" s="85" t="s">
        <v>112</v>
      </c>
      <c r="D17" s="85"/>
      <c r="E17" s="85"/>
    </row>
    <row r="18" spans="1:5" ht="36" customHeight="1" x14ac:dyDescent="0.2">
      <c r="A18" s="27">
        <v>3</v>
      </c>
      <c r="B18" s="27" t="s">
        <v>86</v>
      </c>
      <c r="C18" s="85" t="s">
        <v>34</v>
      </c>
      <c r="D18" s="85"/>
      <c r="E18" s="85"/>
    </row>
    <row r="19" spans="1:5" ht="32.25" customHeight="1" x14ac:dyDescent="0.2">
      <c r="A19" s="27">
        <v>4</v>
      </c>
      <c r="B19" s="27" t="s">
        <v>27</v>
      </c>
      <c r="C19" s="85" t="s">
        <v>85</v>
      </c>
      <c r="D19" s="85"/>
      <c r="E19" s="85"/>
    </row>
  </sheetData>
  <sheetProtection algorithmName="SHA-512" hashValue="uQpr31k8cduNakSqUJVqqlfpnFeezFFxVl1qrEcvAhky9Pi58NxZWvUeArO/l4drX+45H5mutSFx+9v6xzwZLw==" saltValue="R2R+nNLIHjBKUznAfrnsJA==" spinCount="100000" sheet="1" objects="1" scenarios="1"/>
  <mergeCells count="9">
    <mergeCell ref="C17:E17"/>
    <mergeCell ref="C18:E18"/>
    <mergeCell ref="C19:E19"/>
    <mergeCell ref="C16:E16"/>
    <mergeCell ref="A2:I2"/>
    <mergeCell ref="A10:G10"/>
    <mergeCell ref="A11:G11"/>
    <mergeCell ref="A14:E14"/>
    <mergeCell ref="C15:E15"/>
  </mergeCells>
  <pageMargins left="0.7" right="0.7" top="0.75" bottom="0.75" header="0.3" footer="0.3"/>
  <pageSetup paperSize="9" scale="8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rightToLeft="1" zoomScale="90" zoomScaleNormal="90" workbookViewId="0">
      <selection activeCell="I18" sqref="I18"/>
    </sheetView>
  </sheetViews>
  <sheetFormatPr defaultRowHeight="14.25" x14ac:dyDescent="0.2"/>
  <cols>
    <col min="1" max="1" width="6.375" customWidth="1"/>
    <col min="2" max="2" width="18.75" customWidth="1"/>
    <col min="3" max="3" width="13.625" customWidth="1"/>
    <col min="4" max="4" width="12.375" customWidth="1"/>
    <col min="5" max="5" width="12.25" customWidth="1"/>
    <col min="6" max="6" width="13.625" customWidth="1"/>
    <col min="7" max="7" width="12.75" customWidth="1"/>
    <col min="8" max="8" width="19.75" customWidth="1"/>
    <col min="9" max="9" width="30.375" customWidth="1"/>
  </cols>
  <sheetData>
    <row r="2" spans="1:14" ht="33" customHeight="1" x14ac:dyDescent="0.2">
      <c r="A2" s="86" t="s">
        <v>44</v>
      </c>
      <c r="B2" s="86"/>
      <c r="C2" s="86"/>
      <c r="D2" s="86"/>
      <c r="E2" s="86"/>
      <c r="F2" s="86"/>
      <c r="G2" s="86"/>
      <c r="H2" s="86"/>
      <c r="I2" s="86"/>
    </row>
    <row r="3" spans="1:14" ht="31.5" x14ac:dyDescent="0.2">
      <c r="A3" s="1" t="s">
        <v>0</v>
      </c>
      <c r="B3" s="1" t="s">
        <v>1</v>
      </c>
      <c r="C3" s="1" t="s">
        <v>89</v>
      </c>
      <c r="D3" s="1" t="s">
        <v>17</v>
      </c>
      <c r="E3" s="1" t="s">
        <v>5</v>
      </c>
      <c r="F3" s="1" t="s">
        <v>6</v>
      </c>
      <c r="G3" s="13" t="s">
        <v>9</v>
      </c>
      <c r="H3" s="13" t="s">
        <v>7</v>
      </c>
      <c r="I3" s="13" t="s">
        <v>4</v>
      </c>
    </row>
    <row r="4" spans="1:14" ht="48.75" customHeight="1" x14ac:dyDescent="0.2">
      <c r="A4" s="25">
        <v>1</v>
      </c>
      <c r="B4" s="25" t="s">
        <v>19</v>
      </c>
      <c r="C4" s="25">
        <v>1</v>
      </c>
      <c r="D4" s="25">
        <v>7</v>
      </c>
      <c r="E4" s="2">
        <v>0.29166666666666669</v>
      </c>
      <c r="F4" s="2">
        <v>0.625</v>
      </c>
      <c r="G4" s="5">
        <v>8</v>
      </c>
      <c r="H4" s="5">
        <f>G4*D4</f>
        <v>56</v>
      </c>
      <c r="I4" s="25" t="s">
        <v>54</v>
      </c>
    </row>
    <row r="5" spans="1:14" ht="54.75" customHeight="1" x14ac:dyDescent="0.2">
      <c r="A5" s="25">
        <v>2</v>
      </c>
      <c r="B5" s="25" t="s">
        <v>20</v>
      </c>
      <c r="C5" s="25">
        <v>1</v>
      </c>
      <c r="D5" s="25">
        <v>7</v>
      </c>
      <c r="E5" s="2">
        <v>0.625</v>
      </c>
      <c r="F5" s="2">
        <v>0.95833333333333337</v>
      </c>
      <c r="G5" s="5">
        <v>8</v>
      </c>
      <c r="H5" s="5">
        <f>G5*D5</f>
        <v>56</v>
      </c>
      <c r="I5" s="13"/>
    </row>
    <row r="6" spans="1:14" ht="51" customHeight="1" x14ac:dyDescent="0.2">
      <c r="A6" s="25">
        <v>3</v>
      </c>
      <c r="B6" s="25" t="s">
        <v>21</v>
      </c>
      <c r="C6" s="25">
        <v>1</v>
      </c>
      <c r="D6" s="25">
        <v>7</v>
      </c>
      <c r="E6" s="2">
        <v>0.95833333333333337</v>
      </c>
      <c r="F6" s="2">
        <v>0.29166666666666669</v>
      </c>
      <c r="G6" s="23">
        <v>8</v>
      </c>
      <c r="H6" s="5">
        <f>G6*D6</f>
        <v>56</v>
      </c>
      <c r="I6" s="24"/>
    </row>
    <row r="7" spans="1:14" ht="47.25" customHeight="1" x14ac:dyDescent="0.2">
      <c r="A7" s="87" t="s">
        <v>8</v>
      </c>
      <c r="B7" s="88"/>
      <c r="C7" s="88"/>
      <c r="D7" s="88"/>
      <c r="E7" s="88"/>
      <c r="F7" s="88"/>
      <c r="G7" s="89"/>
      <c r="H7" s="3">
        <f>SUM(H4:H6)</f>
        <v>168</v>
      </c>
      <c r="I7" s="16"/>
      <c r="L7" s="15"/>
      <c r="M7" s="15"/>
      <c r="N7" s="15"/>
    </row>
    <row r="8" spans="1:14" ht="15" x14ac:dyDescent="0.2">
      <c r="A8" s="7"/>
      <c r="B8" s="7"/>
      <c r="C8" s="7"/>
      <c r="D8" s="7"/>
      <c r="E8" s="7"/>
      <c r="F8" s="7"/>
      <c r="G8" s="7"/>
      <c r="H8" s="7"/>
      <c r="I8" s="7"/>
    </row>
    <row r="9" spans="1:14" ht="47.25" customHeight="1" x14ac:dyDescent="0.2">
      <c r="A9" s="87" t="s">
        <v>10</v>
      </c>
      <c r="B9" s="88"/>
      <c r="C9" s="88"/>
      <c r="D9" s="88"/>
      <c r="E9" s="88"/>
      <c r="F9" s="88"/>
      <c r="G9" s="89"/>
      <c r="H9" s="3">
        <f>H7*4</f>
        <v>672</v>
      </c>
      <c r="I9" s="8"/>
    </row>
    <row r="11" spans="1:14" ht="33" customHeight="1" x14ac:dyDescent="0.2"/>
    <row r="12" spans="1:14" ht="29.25" customHeight="1" x14ac:dyDescent="0.2">
      <c r="A12" s="90" t="s">
        <v>45</v>
      </c>
      <c r="B12" s="90"/>
      <c r="C12" s="90"/>
      <c r="D12" s="90"/>
      <c r="E12" s="90"/>
      <c r="F12" s="6"/>
    </row>
    <row r="13" spans="1:14" ht="15.75" x14ac:dyDescent="0.2">
      <c r="A13" s="26" t="s">
        <v>12</v>
      </c>
      <c r="B13" s="26" t="s">
        <v>30</v>
      </c>
      <c r="C13" s="91" t="s">
        <v>31</v>
      </c>
      <c r="D13" s="91"/>
      <c r="E13" s="91"/>
    </row>
    <row r="14" spans="1:14" ht="51.75" customHeight="1" x14ac:dyDescent="0.2">
      <c r="A14" s="27">
        <v>1</v>
      </c>
      <c r="B14" s="27" t="s">
        <v>24</v>
      </c>
      <c r="C14" s="85" t="s">
        <v>46</v>
      </c>
      <c r="D14" s="85"/>
      <c r="E14" s="85"/>
    </row>
    <row r="15" spans="1:14" ht="23.25" customHeight="1" x14ac:dyDescent="0.2">
      <c r="A15" s="27">
        <v>2</v>
      </c>
      <c r="B15" s="27" t="s">
        <v>28</v>
      </c>
      <c r="C15" s="95" t="s">
        <v>29</v>
      </c>
      <c r="D15" s="95"/>
      <c r="E15" s="95"/>
    </row>
    <row r="16" spans="1:14" ht="36" customHeight="1" x14ac:dyDescent="0.2">
      <c r="A16" s="27">
        <v>3</v>
      </c>
      <c r="B16" s="27" t="s">
        <v>33</v>
      </c>
      <c r="C16" s="85" t="s">
        <v>34</v>
      </c>
      <c r="D16" s="85"/>
      <c r="E16" s="85"/>
    </row>
    <row r="17" spans="1:5" ht="32.25" customHeight="1" x14ac:dyDescent="0.2">
      <c r="A17" s="27">
        <v>4</v>
      </c>
      <c r="B17" s="27" t="s">
        <v>27</v>
      </c>
      <c r="C17" s="85" t="s">
        <v>32</v>
      </c>
      <c r="D17" s="85"/>
      <c r="E17" s="85"/>
    </row>
  </sheetData>
  <sheetProtection algorithmName="SHA-512" hashValue="CZQ6vUbqGYZaCDerVgaz1LtljJP+yXkIi0VPZz3oZInj7yEQC1bcCyj0oj5Lb8HUdicnLvNNIWlyez1LZ9XtLA==" saltValue="scdB+vTssd/o4fHlzuxGUA==" spinCount="100000" sheet="1" objects="1" scenarios="1"/>
  <mergeCells count="9">
    <mergeCell ref="C17:E17"/>
    <mergeCell ref="C16:E16"/>
    <mergeCell ref="A2:I2"/>
    <mergeCell ref="A7:G7"/>
    <mergeCell ref="A9:G9"/>
    <mergeCell ref="A12:E12"/>
    <mergeCell ref="C13:E13"/>
    <mergeCell ref="C14:E14"/>
    <mergeCell ref="C15:E1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"/>
  <sheetViews>
    <sheetView rightToLeft="1" zoomScaleNormal="100" workbookViewId="0">
      <selection activeCell="H5" sqref="H5"/>
    </sheetView>
  </sheetViews>
  <sheetFormatPr defaultRowHeight="14.25" x14ac:dyDescent="0.2"/>
  <cols>
    <col min="1" max="1" width="6.375" style="29" customWidth="1"/>
    <col min="2" max="2" width="18.75" style="29" customWidth="1"/>
    <col min="3" max="3" width="7.5" style="29" customWidth="1"/>
    <col min="4" max="4" width="12.375" style="29" customWidth="1"/>
    <col min="5" max="5" width="12.25" style="29" customWidth="1"/>
    <col min="6" max="6" width="19.625" style="29" customWidth="1"/>
    <col min="7" max="7" width="14.75" style="29" customWidth="1"/>
    <col min="8" max="8" width="19.75" style="29" customWidth="1"/>
    <col min="9" max="9" width="33.75" style="29" customWidth="1"/>
    <col min="10" max="12" width="9" style="29"/>
    <col min="13" max="13" width="28.25" style="29" customWidth="1"/>
    <col min="14" max="14" width="35.75" style="29" customWidth="1"/>
    <col min="15" max="16384" width="9" style="29"/>
  </cols>
  <sheetData>
    <row r="3" spans="1:14" ht="30.75" customHeight="1" x14ac:dyDescent="0.2">
      <c r="A3" s="77" t="s">
        <v>40</v>
      </c>
      <c r="B3" s="77"/>
      <c r="C3" s="77"/>
      <c r="D3" s="77"/>
      <c r="E3" s="77"/>
      <c r="F3" s="77"/>
      <c r="G3" s="77"/>
      <c r="H3" s="77"/>
      <c r="I3" s="77"/>
    </row>
    <row r="4" spans="1:14" ht="31.5" x14ac:dyDescent="0.2">
      <c r="A4" s="30" t="s">
        <v>0</v>
      </c>
      <c r="B4" s="30" t="s">
        <v>1</v>
      </c>
      <c r="C4" s="30" t="s">
        <v>2</v>
      </c>
      <c r="D4" s="30" t="s">
        <v>17</v>
      </c>
      <c r="E4" s="30" t="s">
        <v>5</v>
      </c>
      <c r="F4" s="30" t="s">
        <v>6</v>
      </c>
      <c r="G4" s="31" t="s">
        <v>9</v>
      </c>
      <c r="H4" s="31" t="s">
        <v>7</v>
      </c>
      <c r="I4" s="31" t="s">
        <v>4</v>
      </c>
    </row>
    <row r="5" spans="1:14" ht="51.75" customHeight="1" x14ac:dyDescent="0.2">
      <c r="A5" s="32">
        <v>1</v>
      </c>
      <c r="B5" s="32"/>
      <c r="C5" s="32">
        <v>1</v>
      </c>
      <c r="D5" s="32">
        <v>5</v>
      </c>
      <c r="E5" s="41">
        <v>0</v>
      </c>
      <c r="F5" s="41">
        <v>0</v>
      </c>
      <c r="G5" s="42"/>
      <c r="H5" s="59">
        <v>0</v>
      </c>
      <c r="I5" s="40" t="s">
        <v>104</v>
      </c>
    </row>
    <row r="6" spans="1:14" ht="15.75" x14ac:dyDescent="0.2">
      <c r="A6" s="78" t="s">
        <v>8</v>
      </c>
      <c r="B6" s="79"/>
      <c r="C6" s="79"/>
      <c r="D6" s="79"/>
      <c r="E6" s="79"/>
      <c r="F6" s="79"/>
      <c r="G6" s="80"/>
      <c r="H6" s="33">
        <f>SUM(H5:H5)</f>
        <v>0</v>
      </c>
      <c r="I6" s="34"/>
    </row>
    <row r="7" spans="1:14" ht="15" x14ac:dyDescent="0.2">
      <c r="A7" s="35"/>
      <c r="B7" s="35"/>
      <c r="C7" s="35"/>
      <c r="D7" s="35"/>
      <c r="E7" s="35"/>
      <c r="F7" s="35"/>
      <c r="G7" s="35"/>
      <c r="H7" s="35"/>
      <c r="I7" s="35"/>
    </row>
    <row r="8" spans="1:14" ht="33" customHeight="1" x14ac:dyDescent="0.2">
      <c r="A8" s="78" t="s">
        <v>10</v>
      </c>
      <c r="B8" s="79"/>
      <c r="C8" s="79"/>
      <c r="D8" s="79"/>
      <c r="E8" s="79"/>
      <c r="F8" s="79"/>
      <c r="G8" s="80"/>
      <c r="H8" s="33">
        <f>H6*4</f>
        <v>0</v>
      </c>
      <c r="I8" s="36"/>
    </row>
    <row r="9" spans="1:14" x14ac:dyDescent="0.2">
      <c r="M9" s="37"/>
      <c r="N9" s="37"/>
    </row>
    <row r="10" spans="1:14" x14ac:dyDescent="0.2">
      <c r="M10" s="38"/>
      <c r="N10" s="39"/>
    </row>
  </sheetData>
  <sheetProtection algorithmName="SHA-512" hashValue="HbFU4u91ny/dsO3XtFcm/p7Q/X+KTHOkGBxSB+rBaB2q8d92osn1/sydLMaMVdh/wHfyG1kH7GJydZGph4q/HQ==" saltValue="7oFgRKquhvoQXN2uRDNrMg==" spinCount="100000" sheet="1" objects="1" scenarios="1"/>
  <mergeCells count="3">
    <mergeCell ref="A3:I3"/>
    <mergeCell ref="A6:G6"/>
    <mergeCell ref="A8:G8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rightToLeft="1" topLeftCell="A10" zoomScaleNormal="100" workbookViewId="0">
      <selection activeCell="F28" sqref="F28"/>
    </sheetView>
  </sheetViews>
  <sheetFormatPr defaultRowHeight="14.25" x14ac:dyDescent="0.2"/>
  <cols>
    <col min="1" max="1" width="6.375" style="43" customWidth="1"/>
    <col min="2" max="2" width="18.75" style="43" customWidth="1"/>
    <col min="3" max="3" width="14.625" style="43" customWidth="1"/>
    <col min="4" max="4" width="12.375" style="43" customWidth="1"/>
    <col min="5" max="5" width="12.25" style="43" customWidth="1"/>
    <col min="6" max="6" width="19.625" style="43" customWidth="1"/>
    <col min="7" max="7" width="12.875" style="43" customWidth="1"/>
    <col min="8" max="8" width="19.75" style="43" customWidth="1"/>
    <col min="9" max="9" width="27.75" style="43" customWidth="1"/>
    <col min="10" max="12" width="9" style="43"/>
    <col min="13" max="13" width="28.25" style="43" customWidth="1"/>
    <col min="14" max="14" width="35.75" style="43" customWidth="1"/>
    <col min="15" max="16384" width="9" style="43"/>
  </cols>
  <sheetData>
    <row r="3" spans="1:14" ht="30.75" customHeight="1" x14ac:dyDescent="0.2">
      <c r="A3" s="68" t="s">
        <v>109</v>
      </c>
      <c r="B3" s="68"/>
      <c r="C3" s="68"/>
      <c r="D3" s="68"/>
      <c r="E3" s="68"/>
      <c r="F3" s="68"/>
      <c r="G3" s="68"/>
      <c r="H3" s="68"/>
      <c r="I3" s="68"/>
    </row>
    <row r="4" spans="1:14" ht="31.5" x14ac:dyDescent="0.2">
      <c r="A4" s="44" t="s">
        <v>0</v>
      </c>
      <c r="B4" s="44" t="s">
        <v>1</v>
      </c>
      <c r="C4" s="44" t="s">
        <v>92</v>
      </c>
      <c r="D4" s="44" t="s">
        <v>17</v>
      </c>
      <c r="E4" s="44" t="s">
        <v>5</v>
      </c>
      <c r="F4" s="44" t="s">
        <v>6</v>
      </c>
      <c r="G4" s="45" t="s">
        <v>9</v>
      </c>
      <c r="H4" s="45" t="s">
        <v>7</v>
      </c>
      <c r="I4" s="45" t="s">
        <v>4</v>
      </c>
    </row>
    <row r="5" spans="1:14" ht="103.5" customHeight="1" x14ac:dyDescent="0.2">
      <c r="A5" s="46">
        <v>1</v>
      </c>
      <c r="B5" s="46" t="s">
        <v>19</v>
      </c>
      <c r="C5" s="46">
        <v>1</v>
      </c>
      <c r="D5" s="46">
        <v>7</v>
      </c>
      <c r="E5" s="47">
        <v>0.29166666666666669</v>
      </c>
      <c r="F5" s="47">
        <v>0.625</v>
      </c>
      <c r="G5" s="48">
        <f>F5-E5</f>
        <v>0.33333333333333331</v>
      </c>
      <c r="H5" s="49">
        <f>8*7</f>
        <v>56</v>
      </c>
      <c r="I5" s="46"/>
    </row>
    <row r="6" spans="1:14" ht="43.5" customHeight="1" x14ac:dyDescent="0.2">
      <c r="A6" s="46">
        <v>2</v>
      </c>
      <c r="B6" s="46" t="s">
        <v>20</v>
      </c>
      <c r="C6" s="46">
        <v>1</v>
      </c>
      <c r="D6" s="46">
        <v>7</v>
      </c>
      <c r="E6" s="47">
        <v>0.625</v>
      </c>
      <c r="F6" s="47">
        <v>0.95833333333333337</v>
      </c>
      <c r="G6" s="48">
        <f>F6-E6</f>
        <v>0.33333333333333337</v>
      </c>
      <c r="H6" s="49">
        <f>8*7</f>
        <v>56</v>
      </c>
      <c r="I6" s="45"/>
    </row>
    <row r="7" spans="1:14" ht="33" customHeight="1" x14ac:dyDescent="0.2">
      <c r="A7" s="46">
        <v>3</v>
      </c>
      <c r="B7" s="46" t="s">
        <v>21</v>
      </c>
      <c r="C7" s="46">
        <v>1</v>
      </c>
      <c r="D7" s="46">
        <v>7</v>
      </c>
      <c r="E7" s="47">
        <v>0.95833333333333337</v>
      </c>
      <c r="F7" s="47">
        <v>0.29166666666666669</v>
      </c>
      <c r="G7" s="50">
        <v>0.33333333333333331</v>
      </c>
      <c r="H7" s="49">
        <f>8*7</f>
        <v>56</v>
      </c>
      <c r="I7" s="51" t="s">
        <v>47</v>
      </c>
    </row>
    <row r="8" spans="1:14" ht="48" customHeight="1" x14ac:dyDescent="0.2">
      <c r="A8" s="82" t="s">
        <v>8</v>
      </c>
      <c r="B8" s="83"/>
      <c r="C8" s="83"/>
      <c r="D8" s="83"/>
      <c r="E8" s="83"/>
      <c r="F8" s="83"/>
      <c r="G8" s="84"/>
      <c r="H8" s="52">
        <f>SUM(H5:H7)</f>
        <v>168</v>
      </c>
      <c r="I8" s="53" t="s">
        <v>22</v>
      </c>
    </row>
    <row r="9" spans="1:14" ht="15" x14ac:dyDescent="0.2">
      <c r="A9" s="54"/>
      <c r="B9" s="54"/>
      <c r="C9" s="54"/>
      <c r="D9" s="54"/>
      <c r="E9" s="54"/>
      <c r="F9" s="54"/>
      <c r="G9" s="54"/>
      <c r="H9" s="54"/>
      <c r="I9" s="54"/>
    </row>
    <row r="10" spans="1:14" ht="33" customHeight="1" x14ac:dyDescent="0.2">
      <c r="A10" s="69" t="s">
        <v>10</v>
      </c>
      <c r="B10" s="70"/>
      <c r="C10" s="70"/>
      <c r="D10" s="70"/>
      <c r="E10" s="70"/>
      <c r="F10" s="70"/>
      <c r="G10" s="71"/>
      <c r="H10" s="52">
        <f>H8*4</f>
        <v>672</v>
      </c>
      <c r="I10" s="55"/>
    </row>
    <row r="11" spans="1:14" x14ac:dyDescent="0.2">
      <c r="M11" s="56"/>
      <c r="N11" s="56"/>
    </row>
    <row r="14" spans="1:14" ht="54" customHeight="1" x14ac:dyDescent="0.2">
      <c r="A14" s="72" t="s">
        <v>103</v>
      </c>
      <c r="B14" s="72"/>
      <c r="C14" s="72"/>
      <c r="D14" s="72"/>
      <c r="E14" s="72"/>
    </row>
    <row r="15" spans="1:14" ht="36.75" customHeight="1" x14ac:dyDescent="0.2">
      <c r="A15" s="57" t="s">
        <v>12</v>
      </c>
      <c r="B15" s="57" t="s">
        <v>30</v>
      </c>
      <c r="C15" s="73" t="s">
        <v>31</v>
      </c>
      <c r="D15" s="73"/>
      <c r="E15" s="73"/>
    </row>
    <row r="16" spans="1:14" ht="34.5" customHeight="1" x14ac:dyDescent="0.2">
      <c r="A16" s="81">
        <v>1</v>
      </c>
      <c r="B16" s="81" t="s">
        <v>24</v>
      </c>
      <c r="C16" s="67" t="s">
        <v>39</v>
      </c>
      <c r="D16" s="67"/>
      <c r="E16" s="67"/>
    </row>
    <row r="17" spans="1:5" ht="151.5" customHeight="1" x14ac:dyDescent="0.2">
      <c r="A17" s="81"/>
      <c r="B17" s="81"/>
      <c r="C17" s="67" t="s">
        <v>110</v>
      </c>
      <c r="D17" s="67"/>
      <c r="E17" s="67"/>
    </row>
    <row r="18" spans="1:5" ht="27" customHeight="1" x14ac:dyDescent="0.2">
      <c r="A18" s="58">
        <v>2</v>
      </c>
      <c r="B18" s="58" t="s">
        <v>33</v>
      </c>
      <c r="C18" s="67" t="s">
        <v>34</v>
      </c>
      <c r="D18" s="67"/>
      <c r="E18" s="67"/>
    </row>
    <row r="19" spans="1:5" ht="24" customHeight="1" x14ac:dyDescent="0.2">
      <c r="A19" s="58">
        <v>3</v>
      </c>
      <c r="B19" s="58" t="s">
        <v>27</v>
      </c>
      <c r="C19" s="67" t="s">
        <v>32</v>
      </c>
      <c r="D19" s="67"/>
      <c r="E19" s="67"/>
    </row>
  </sheetData>
  <sheetProtection algorithmName="SHA-512" hashValue="PD3rDaI+OoczVXJsHw288k4rYOnIw+GTL9dod5CR/Ci6f9zrw0vwqXpMZieWR1xBjfAf0KN/8HtykNZOvOn42A==" saltValue="A3iWFma1Blz5TKrAU7hvVw==" spinCount="100000" sheet="1" objects="1" scenarios="1"/>
  <mergeCells count="11">
    <mergeCell ref="A3:I3"/>
    <mergeCell ref="A8:G8"/>
    <mergeCell ref="A10:G10"/>
    <mergeCell ref="A14:E14"/>
    <mergeCell ref="C15:E15"/>
    <mergeCell ref="C18:E18"/>
    <mergeCell ref="C19:E19"/>
    <mergeCell ref="A16:A17"/>
    <mergeCell ref="B16:B17"/>
    <mergeCell ref="C16:E16"/>
    <mergeCell ref="C17:E17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rightToLeft="1" zoomScale="90" zoomScaleNormal="90" workbookViewId="0">
      <selection activeCell="G2" sqref="G2"/>
    </sheetView>
  </sheetViews>
  <sheetFormatPr defaultRowHeight="14.25" x14ac:dyDescent="0.2"/>
  <cols>
    <col min="1" max="1" width="6.375" customWidth="1"/>
    <col min="2" max="2" width="18.75" customWidth="1"/>
    <col min="3" max="3" width="13.375" customWidth="1"/>
    <col min="4" max="4" width="12.375" customWidth="1"/>
    <col min="5" max="5" width="12.25" customWidth="1"/>
    <col min="6" max="6" width="23.875" customWidth="1"/>
    <col min="7" max="7" width="13.75" customWidth="1"/>
    <col min="8" max="8" width="17.25" customWidth="1"/>
    <col min="9" max="9" width="32.25" customWidth="1"/>
  </cols>
  <sheetData>
    <row r="1" spans="1:9" ht="33" customHeight="1" x14ac:dyDescent="0.2">
      <c r="A1" s="86" t="s">
        <v>82</v>
      </c>
      <c r="B1" s="86"/>
      <c r="C1" s="86"/>
      <c r="D1" s="86"/>
      <c r="E1" s="86"/>
      <c r="F1" s="86"/>
      <c r="G1" s="86"/>
      <c r="H1" s="86"/>
      <c r="I1" s="86"/>
    </row>
    <row r="2" spans="1:9" ht="31.5" x14ac:dyDescent="0.2">
      <c r="A2" s="1" t="s">
        <v>0</v>
      </c>
      <c r="B2" s="1" t="s">
        <v>1</v>
      </c>
      <c r="C2" s="1" t="s">
        <v>92</v>
      </c>
      <c r="D2" s="1" t="s">
        <v>17</v>
      </c>
      <c r="E2" s="1" t="s">
        <v>5</v>
      </c>
      <c r="F2" s="1" t="s">
        <v>6</v>
      </c>
      <c r="G2" s="13" t="s">
        <v>9</v>
      </c>
      <c r="H2" s="13" t="s">
        <v>7</v>
      </c>
      <c r="I2" s="13" t="s">
        <v>4</v>
      </c>
    </row>
    <row r="3" spans="1:9" ht="35.25" customHeight="1" x14ac:dyDescent="0.2">
      <c r="A3" s="19">
        <v>1</v>
      </c>
      <c r="B3" s="19" t="s">
        <v>19</v>
      </c>
      <c r="C3" s="19">
        <v>1</v>
      </c>
      <c r="D3" s="19">
        <v>7</v>
      </c>
      <c r="E3" s="2">
        <v>0.29166666666666669</v>
      </c>
      <c r="F3" s="2">
        <v>0.625</v>
      </c>
      <c r="G3" s="4">
        <f>F3-E3</f>
        <v>0.33333333333333331</v>
      </c>
      <c r="H3" s="5">
        <v>56</v>
      </c>
      <c r="I3" s="21" t="s">
        <v>54</v>
      </c>
    </row>
    <row r="4" spans="1:9" ht="36" customHeight="1" x14ac:dyDescent="0.2">
      <c r="A4" s="19">
        <v>2</v>
      </c>
      <c r="B4" s="19" t="s">
        <v>20</v>
      </c>
      <c r="C4" s="19">
        <v>1</v>
      </c>
      <c r="D4" s="19">
        <v>7</v>
      </c>
      <c r="E4" s="2">
        <v>0.625</v>
      </c>
      <c r="F4" s="2">
        <v>0.95833333333333337</v>
      </c>
      <c r="G4" s="4">
        <f>F4-E4</f>
        <v>0.33333333333333337</v>
      </c>
      <c r="H4" s="5">
        <v>56</v>
      </c>
      <c r="I4" s="21"/>
    </row>
    <row r="5" spans="1:9" ht="32.25" customHeight="1" x14ac:dyDescent="0.2">
      <c r="A5" s="19">
        <v>3</v>
      </c>
      <c r="B5" s="19" t="s">
        <v>21</v>
      </c>
      <c r="C5" s="19">
        <v>1</v>
      </c>
      <c r="D5" s="19">
        <v>7</v>
      </c>
      <c r="E5" s="2">
        <v>0.95833333333333337</v>
      </c>
      <c r="F5" s="2">
        <v>0.29166666666666669</v>
      </c>
      <c r="G5" s="5">
        <v>8</v>
      </c>
      <c r="H5" s="5">
        <v>56</v>
      </c>
      <c r="I5" s="19"/>
    </row>
    <row r="6" spans="1:9" ht="47.25" customHeight="1" x14ac:dyDescent="0.2">
      <c r="A6" s="87" t="s">
        <v>8</v>
      </c>
      <c r="B6" s="88"/>
      <c r="C6" s="88"/>
      <c r="D6" s="88"/>
      <c r="E6" s="88"/>
      <c r="F6" s="88"/>
      <c r="G6" s="89"/>
      <c r="H6" s="3">
        <f>SUM(H3:H5)</f>
        <v>168</v>
      </c>
      <c r="I6" s="9" t="s">
        <v>22</v>
      </c>
    </row>
    <row r="7" spans="1:9" ht="15" x14ac:dyDescent="0.2">
      <c r="A7" s="7"/>
      <c r="B7" s="7"/>
      <c r="C7" s="7"/>
      <c r="D7" s="7"/>
      <c r="E7" s="7"/>
      <c r="F7" s="7"/>
      <c r="G7" s="7"/>
      <c r="H7" s="7"/>
      <c r="I7" s="7"/>
    </row>
    <row r="8" spans="1:9" ht="47.25" customHeight="1" x14ac:dyDescent="0.2">
      <c r="A8" s="87" t="s">
        <v>10</v>
      </c>
      <c r="B8" s="88"/>
      <c r="C8" s="88"/>
      <c r="D8" s="88"/>
      <c r="E8" s="88"/>
      <c r="F8" s="88"/>
      <c r="G8" s="89"/>
      <c r="H8" s="3">
        <f>H6*4</f>
        <v>672</v>
      </c>
      <c r="I8" s="8"/>
    </row>
    <row r="10" spans="1:9" ht="33" customHeight="1" x14ac:dyDescent="0.2"/>
    <row r="11" spans="1:9" ht="29.25" customHeight="1" x14ac:dyDescent="0.2">
      <c r="A11" s="90" t="s">
        <v>94</v>
      </c>
      <c r="B11" s="90"/>
      <c r="C11" s="90"/>
      <c r="D11" s="90"/>
      <c r="E11" s="90"/>
      <c r="F11" s="6"/>
    </row>
    <row r="12" spans="1:9" ht="24.75" customHeight="1" x14ac:dyDescent="0.2">
      <c r="A12" s="20" t="s">
        <v>12</v>
      </c>
      <c r="B12" s="20" t="s">
        <v>30</v>
      </c>
      <c r="C12" s="91" t="s">
        <v>31</v>
      </c>
      <c r="D12" s="91"/>
      <c r="E12" s="91"/>
    </row>
    <row r="13" spans="1:9" ht="51.75" customHeight="1" x14ac:dyDescent="0.2">
      <c r="A13" s="21">
        <v>1</v>
      </c>
      <c r="B13" s="21" t="s">
        <v>24</v>
      </c>
      <c r="C13" s="85" t="s">
        <v>83</v>
      </c>
      <c r="D13" s="85"/>
      <c r="E13" s="85"/>
    </row>
    <row r="14" spans="1:9" ht="63" customHeight="1" x14ac:dyDescent="0.2">
      <c r="A14" s="21">
        <v>2</v>
      </c>
      <c r="B14" s="21" t="s">
        <v>28</v>
      </c>
      <c r="C14" s="85" t="s">
        <v>111</v>
      </c>
      <c r="D14" s="85"/>
      <c r="E14" s="85"/>
    </row>
    <row r="15" spans="1:9" ht="36" customHeight="1" x14ac:dyDescent="0.2">
      <c r="A15" s="21">
        <v>3</v>
      </c>
      <c r="B15" s="21" t="s">
        <v>33</v>
      </c>
      <c r="C15" s="85" t="s">
        <v>34</v>
      </c>
      <c r="D15" s="85"/>
      <c r="E15" s="85"/>
    </row>
    <row r="16" spans="1:9" ht="32.25" customHeight="1" x14ac:dyDescent="0.2">
      <c r="A16" s="21">
        <v>4</v>
      </c>
      <c r="B16" s="21" t="s">
        <v>27</v>
      </c>
      <c r="C16" s="85" t="s">
        <v>66</v>
      </c>
      <c r="D16" s="85"/>
      <c r="E16" s="85"/>
    </row>
  </sheetData>
  <sheetProtection algorithmName="SHA-512" hashValue="B6VAX9V0Pvreh5elzHcu/kToXDP3ELJ0tBTRMwlX5TeO4vIAHvHpVGlbXCB6VAOZ4ubetwpHnHnzVM3yJLXWGA==" saltValue="yAL4n5hkIRSo5YIMbc2rvw==" spinCount="100000" sheet="1" objects="1" scenarios="1"/>
  <mergeCells count="9">
    <mergeCell ref="C13:E13"/>
    <mergeCell ref="C14:E14"/>
    <mergeCell ref="C15:E15"/>
    <mergeCell ref="C16:E16"/>
    <mergeCell ref="A1:I1"/>
    <mergeCell ref="A6:G6"/>
    <mergeCell ref="A8:G8"/>
    <mergeCell ref="A11:E11"/>
    <mergeCell ref="C12:E12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rightToLeft="1" zoomScaleNormal="100" workbookViewId="0">
      <selection activeCell="F21" sqref="F21"/>
    </sheetView>
  </sheetViews>
  <sheetFormatPr defaultRowHeight="14.25" x14ac:dyDescent="0.2"/>
  <cols>
    <col min="1" max="1" width="6.375" customWidth="1"/>
    <col min="2" max="2" width="18.75" customWidth="1"/>
    <col min="3" max="3" width="13.25" customWidth="1"/>
    <col min="4" max="4" width="12.375" customWidth="1"/>
    <col min="5" max="5" width="12.25" customWidth="1"/>
    <col min="6" max="6" width="13.625" customWidth="1"/>
    <col min="7" max="7" width="9.5" customWidth="1"/>
    <col min="8" max="8" width="19.75" customWidth="1"/>
    <col min="9" max="9" width="25.375" customWidth="1"/>
  </cols>
  <sheetData>
    <row r="3" spans="1:9" ht="38.25" customHeight="1" x14ac:dyDescent="0.2">
      <c r="A3" s="86" t="s">
        <v>16</v>
      </c>
      <c r="B3" s="86"/>
      <c r="C3" s="86"/>
      <c r="D3" s="86"/>
      <c r="E3" s="86"/>
      <c r="F3" s="86"/>
      <c r="G3" s="86"/>
      <c r="H3" s="86"/>
      <c r="I3" s="86"/>
    </row>
    <row r="4" spans="1:9" ht="62.25" customHeight="1" x14ac:dyDescent="0.2">
      <c r="A4" s="1" t="s">
        <v>0</v>
      </c>
      <c r="B4" s="1" t="s">
        <v>1</v>
      </c>
      <c r="C4" s="1" t="s">
        <v>92</v>
      </c>
      <c r="D4" s="1" t="s">
        <v>60</v>
      </c>
      <c r="E4" s="1" t="s">
        <v>5</v>
      </c>
      <c r="F4" s="1" t="s">
        <v>6</v>
      </c>
      <c r="G4" s="13" t="s">
        <v>9</v>
      </c>
      <c r="H4" s="13" t="s">
        <v>7</v>
      </c>
      <c r="I4" s="13" t="s">
        <v>4</v>
      </c>
    </row>
    <row r="5" spans="1:9" ht="31.5" x14ac:dyDescent="0.25">
      <c r="A5" s="1">
        <v>1</v>
      </c>
      <c r="B5" s="25" t="s">
        <v>61</v>
      </c>
      <c r="C5" s="25">
        <v>1</v>
      </c>
      <c r="D5" s="25">
        <v>3</v>
      </c>
      <c r="E5" s="2">
        <v>0.625</v>
      </c>
      <c r="F5" s="2">
        <v>0.95833333333333337</v>
      </c>
      <c r="G5" s="4">
        <f>F5-E5</f>
        <v>0.33333333333333337</v>
      </c>
      <c r="H5" s="18">
        <f>8*3</f>
        <v>24</v>
      </c>
      <c r="I5" s="17" t="s">
        <v>59</v>
      </c>
    </row>
    <row r="6" spans="1:9" ht="31.5" x14ac:dyDescent="0.25">
      <c r="A6" s="25">
        <v>2</v>
      </c>
      <c r="B6" s="25" t="s">
        <v>62</v>
      </c>
      <c r="C6" s="25">
        <v>1</v>
      </c>
      <c r="D6" s="25">
        <v>3</v>
      </c>
      <c r="E6" s="2">
        <v>0.95833333333333337</v>
      </c>
      <c r="F6" s="2">
        <v>0.29166666666666669</v>
      </c>
      <c r="G6" s="4">
        <v>0.33333333333333331</v>
      </c>
      <c r="H6" s="18">
        <f t="shared" ref="H6:H7" si="0">8*3</f>
        <v>24</v>
      </c>
      <c r="I6" s="17"/>
    </row>
    <row r="7" spans="1:9" ht="32.25" customHeight="1" x14ac:dyDescent="0.25">
      <c r="A7" s="25">
        <v>3</v>
      </c>
      <c r="B7" s="25" t="s">
        <v>63</v>
      </c>
      <c r="C7" s="25">
        <v>1</v>
      </c>
      <c r="D7" s="25">
        <v>3</v>
      </c>
      <c r="E7" s="2">
        <v>0.29166666666666669</v>
      </c>
      <c r="F7" s="2">
        <v>0.625</v>
      </c>
      <c r="G7" s="4">
        <f t="shared" ref="G7" si="1">F7-E7</f>
        <v>0.33333333333333331</v>
      </c>
      <c r="H7" s="18">
        <f t="shared" si="0"/>
        <v>24</v>
      </c>
      <c r="I7" s="17"/>
    </row>
    <row r="8" spans="1:9" ht="31.5" x14ac:dyDescent="0.2">
      <c r="A8" s="87" t="s">
        <v>8</v>
      </c>
      <c r="B8" s="88"/>
      <c r="C8" s="88"/>
      <c r="D8" s="88"/>
      <c r="E8" s="88"/>
      <c r="F8" s="88"/>
      <c r="G8" s="89"/>
      <c r="H8" s="3">
        <f>SUM(H5:H7)</f>
        <v>72</v>
      </c>
      <c r="I8" s="9" t="s">
        <v>77</v>
      </c>
    </row>
    <row r="9" spans="1:9" ht="15" x14ac:dyDescent="0.2">
      <c r="A9" s="7"/>
      <c r="B9" s="7"/>
      <c r="C9" s="7"/>
      <c r="D9" s="7"/>
      <c r="E9" s="7"/>
      <c r="F9" s="7"/>
      <c r="G9" s="7"/>
      <c r="H9" s="7"/>
      <c r="I9" s="7"/>
    </row>
    <row r="10" spans="1:9" ht="33" customHeight="1" x14ac:dyDescent="0.2">
      <c r="A10" s="87" t="s">
        <v>10</v>
      </c>
      <c r="B10" s="88"/>
      <c r="C10" s="88"/>
      <c r="D10" s="88"/>
      <c r="E10" s="88"/>
      <c r="F10" s="88"/>
      <c r="G10" s="89"/>
      <c r="H10" s="3">
        <f>H8*4</f>
        <v>288</v>
      </c>
      <c r="I10" s="8"/>
    </row>
    <row r="15" spans="1:9" ht="30" customHeight="1" x14ac:dyDescent="0.2">
      <c r="A15" s="90" t="s">
        <v>102</v>
      </c>
      <c r="B15" s="90"/>
      <c r="C15" s="90"/>
      <c r="D15" s="90"/>
      <c r="E15" s="90"/>
    </row>
    <row r="16" spans="1:9" ht="15.75" x14ac:dyDescent="0.2">
      <c r="A16" s="26" t="s">
        <v>12</v>
      </c>
      <c r="B16" s="26" t="s">
        <v>30</v>
      </c>
      <c r="C16" s="91" t="s">
        <v>31</v>
      </c>
      <c r="D16" s="91"/>
      <c r="E16" s="91"/>
    </row>
    <row r="17" spans="1:5" ht="67.5" customHeight="1" x14ac:dyDescent="0.2">
      <c r="A17" s="27">
        <v>1</v>
      </c>
      <c r="B17" s="27" t="s">
        <v>24</v>
      </c>
      <c r="C17" s="85" t="s">
        <v>64</v>
      </c>
      <c r="D17" s="85"/>
      <c r="E17" s="85"/>
    </row>
    <row r="18" spans="1:5" ht="31.5" customHeight="1" x14ac:dyDescent="0.2">
      <c r="A18" s="27">
        <v>2</v>
      </c>
      <c r="B18" s="27" t="s">
        <v>28</v>
      </c>
      <c r="C18" s="95" t="s">
        <v>29</v>
      </c>
      <c r="D18" s="95"/>
      <c r="E18" s="95"/>
    </row>
    <row r="19" spans="1:5" ht="64.5" customHeight="1" x14ac:dyDescent="0.2">
      <c r="A19" s="27">
        <v>3</v>
      </c>
      <c r="B19" s="27" t="s">
        <v>33</v>
      </c>
      <c r="C19" s="85" t="s">
        <v>35</v>
      </c>
      <c r="D19" s="85"/>
      <c r="E19" s="85"/>
    </row>
    <row r="20" spans="1:5" ht="36" customHeight="1" x14ac:dyDescent="0.2">
      <c r="A20" s="27">
        <v>4</v>
      </c>
      <c r="B20" s="27" t="s">
        <v>27</v>
      </c>
      <c r="C20" s="85" t="s">
        <v>32</v>
      </c>
      <c r="D20" s="85"/>
      <c r="E20" s="85"/>
    </row>
    <row r="21" spans="1:5" ht="123" customHeight="1" x14ac:dyDescent="0.2">
      <c r="A21" s="27">
        <v>5</v>
      </c>
      <c r="B21" s="28" t="s">
        <v>58</v>
      </c>
      <c r="C21" s="92" t="s">
        <v>65</v>
      </c>
      <c r="D21" s="93"/>
      <c r="E21" s="94"/>
    </row>
  </sheetData>
  <sheetProtection algorithmName="SHA-512" hashValue="MuPt2Q3/6kMRGjg8q+q2HLnVOE5HX7OLEcVWusrUyal3tjOz539PKl9l9y3230EuOg55owZUY0y2iYNkSWxHRw==" saltValue="A8/5Zsoymc9SmvaWmui8QQ==" spinCount="100000" sheet="1" objects="1" scenarios="1"/>
  <mergeCells count="10">
    <mergeCell ref="A3:I3"/>
    <mergeCell ref="A8:G8"/>
    <mergeCell ref="A10:G10"/>
    <mergeCell ref="A15:E15"/>
    <mergeCell ref="C16:E16"/>
    <mergeCell ref="C19:E19"/>
    <mergeCell ref="C20:E20"/>
    <mergeCell ref="C21:E21"/>
    <mergeCell ref="C17:E17"/>
    <mergeCell ref="C18:E18"/>
  </mergeCells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rightToLeft="1" zoomScaleNormal="100" workbookViewId="0">
      <selection sqref="A1:XFD1048576"/>
    </sheetView>
  </sheetViews>
  <sheetFormatPr defaultRowHeight="14.25" x14ac:dyDescent="0.2"/>
  <cols>
    <col min="1" max="1" width="6.375" customWidth="1"/>
    <col min="2" max="2" width="18.75" customWidth="1"/>
    <col min="3" max="3" width="7.5" customWidth="1"/>
    <col min="4" max="4" width="12.375" customWidth="1"/>
    <col min="5" max="5" width="12.25" customWidth="1"/>
    <col min="6" max="6" width="19.625" customWidth="1"/>
    <col min="7" max="7" width="14.75" customWidth="1"/>
    <col min="8" max="8" width="19.75" customWidth="1"/>
    <col min="9" max="9" width="21.875" customWidth="1"/>
    <col min="13" max="13" width="28.25" customWidth="1"/>
    <col min="14" max="14" width="35.75" customWidth="1"/>
  </cols>
  <sheetData>
    <row r="3" spans="1:14" ht="30.75" customHeight="1" x14ac:dyDescent="0.2">
      <c r="A3" s="86" t="s">
        <v>41</v>
      </c>
      <c r="B3" s="86"/>
      <c r="C3" s="86"/>
      <c r="D3" s="86"/>
      <c r="E3" s="86"/>
      <c r="F3" s="86"/>
      <c r="G3" s="86"/>
      <c r="H3" s="86"/>
      <c r="I3" s="86"/>
    </row>
    <row r="4" spans="1:14" ht="31.5" x14ac:dyDescent="0.2">
      <c r="A4" s="1" t="s">
        <v>0</v>
      </c>
      <c r="B4" s="1" t="s">
        <v>1</v>
      </c>
      <c r="C4" s="1" t="s">
        <v>2</v>
      </c>
      <c r="D4" s="1" t="s">
        <v>17</v>
      </c>
      <c r="E4" s="1" t="s">
        <v>5</v>
      </c>
      <c r="F4" s="1" t="s">
        <v>6</v>
      </c>
      <c r="G4" s="13" t="s">
        <v>9</v>
      </c>
      <c r="H4" s="13" t="s">
        <v>7</v>
      </c>
      <c r="I4" s="13" t="s">
        <v>4</v>
      </c>
    </row>
    <row r="5" spans="1:14" ht="75" customHeight="1" x14ac:dyDescent="0.2">
      <c r="A5" s="25">
        <v>2</v>
      </c>
      <c r="B5" s="25" t="s">
        <v>13</v>
      </c>
      <c r="C5" s="25">
        <v>1</v>
      </c>
      <c r="D5" s="25">
        <v>5</v>
      </c>
      <c r="E5" s="2">
        <v>0.33333333333333331</v>
      </c>
      <c r="F5" s="2">
        <v>0.70833333333333337</v>
      </c>
      <c r="G5" s="4">
        <f>F5-E5</f>
        <v>0.37500000000000006</v>
      </c>
      <c r="H5" s="5">
        <f>C5*D5*9</f>
        <v>45</v>
      </c>
      <c r="I5" s="25" t="s">
        <v>52</v>
      </c>
    </row>
    <row r="6" spans="1:14" ht="65.25" customHeight="1" x14ac:dyDescent="0.2">
      <c r="A6" s="87" t="s">
        <v>8</v>
      </c>
      <c r="B6" s="88"/>
      <c r="C6" s="88"/>
      <c r="D6" s="88"/>
      <c r="E6" s="88"/>
      <c r="F6" s="88"/>
      <c r="G6" s="89"/>
      <c r="H6" s="3">
        <f>SUM(H5:H5)</f>
        <v>45</v>
      </c>
      <c r="I6" s="9" t="s">
        <v>22</v>
      </c>
    </row>
    <row r="7" spans="1:14" ht="15" x14ac:dyDescent="0.2">
      <c r="A7" s="7"/>
      <c r="B7" s="7"/>
      <c r="C7" s="7"/>
      <c r="D7" s="7"/>
      <c r="E7" s="7"/>
      <c r="F7" s="7"/>
      <c r="G7" s="7"/>
      <c r="H7" s="7"/>
      <c r="I7" s="7"/>
    </row>
    <row r="8" spans="1:14" ht="33" customHeight="1" x14ac:dyDescent="0.2">
      <c r="A8" s="87" t="s">
        <v>10</v>
      </c>
      <c r="B8" s="88"/>
      <c r="C8" s="88"/>
      <c r="D8" s="88"/>
      <c r="E8" s="88"/>
      <c r="F8" s="88"/>
      <c r="G8" s="89"/>
      <c r="H8" s="3">
        <f>H6*4</f>
        <v>180</v>
      </c>
      <c r="I8" s="8"/>
    </row>
    <row r="9" spans="1:14" x14ac:dyDescent="0.2">
      <c r="M9" s="10"/>
      <c r="N9" s="10"/>
    </row>
    <row r="10" spans="1:14" x14ac:dyDescent="0.2">
      <c r="M10" s="11"/>
      <c r="N10" s="12"/>
    </row>
    <row r="11" spans="1:14" ht="42.75" customHeight="1" x14ac:dyDescent="0.2">
      <c r="A11" s="90" t="s">
        <v>101</v>
      </c>
      <c r="B11" s="90"/>
      <c r="C11" s="90"/>
      <c r="D11" s="90"/>
      <c r="E11" s="90"/>
      <c r="F11" s="6"/>
      <c r="M11" s="11"/>
      <c r="N11" s="11"/>
    </row>
    <row r="12" spans="1:14" ht="25.5" customHeight="1" x14ac:dyDescent="0.2">
      <c r="A12" s="26" t="s">
        <v>12</v>
      </c>
      <c r="B12" s="26" t="s">
        <v>30</v>
      </c>
      <c r="C12" s="91" t="s">
        <v>31</v>
      </c>
      <c r="D12" s="91"/>
      <c r="E12" s="91"/>
      <c r="M12" s="11"/>
      <c r="N12" s="12"/>
    </row>
    <row r="13" spans="1:14" ht="55.5" customHeight="1" x14ac:dyDescent="0.2">
      <c r="A13" s="27">
        <v>1</v>
      </c>
      <c r="B13" s="27" t="s">
        <v>24</v>
      </c>
      <c r="C13" s="85" t="s">
        <v>78</v>
      </c>
      <c r="D13" s="85"/>
      <c r="E13" s="85"/>
      <c r="M13" s="11"/>
      <c r="N13" s="11"/>
    </row>
    <row r="14" spans="1:14" ht="33.75" customHeight="1" x14ac:dyDescent="0.2">
      <c r="A14" s="27">
        <v>2</v>
      </c>
      <c r="B14" s="27" t="s">
        <v>33</v>
      </c>
      <c r="C14" s="85" t="s">
        <v>34</v>
      </c>
      <c r="D14" s="85"/>
      <c r="E14" s="85"/>
      <c r="M14" s="11"/>
      <c r="N14" s="11"/>
    </row>
    <row r="15" spans="1:14" ht="36.75" customHeight="1" x14ac:dyDescent="0.2">
      <c r="A15" s="27">
        <v>3</v>
      </c>
      <c r="B15" s="27" t="s">
        <v>27</v>
      </c>
      <c r="C15" s="85" t="s">
        <v>32</v>
      </c>
      <c r="D15" s="85"/>
      <c r="E15" s="85"/>
      <c r="M15" s="11"/>
      <c r="N15" s="11"/>
    </row>
  </sheetData>
  <sheetProtection algorithmName="SHA-512" hashValue="gBQ73gRzui78F05+3ZyL1axJi5H5ArAEuOr0hVKGftGJhdhIRti/GibVvk1HULwJK1z6AOEB6cf4bYNewtHKRQ==" saltValue="HdaFTDkFxRXzvx1PQV98jQ==" spinCount="100000" sheet="1" objects="1" scenarios="1"/>
  <mergeCells count="8">
    <mergeCell ref="C15:E15"/>
    <mergeCell ref="C14:E14"/>
    <mergeCell ref="C13:E13"/>
    <mergeCell ref="A3:I3"/>
    <mergeCell ref="A6:G6"/>
    <mergeCell ref="A8:G8"/>
    <mergeCell ref="A11:E11"/>
    <mergeCell ref="C12:E12"/>
  </mergeCell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rightToLeft="1" zoomScaleNormal="100" workbookViewId="0">
      <selection activeCell="I15" sqref="I15"/>
    </sheetView>
  </sheetViews>
  <sheetFormatPr defaultRowHeight="14.25" x14ac:dyDescent="0.2"/>
  <cols>
    <col min="1" max="1" width="6.375" customWidth="1"/>
    <col min="2" max="2" width="18.75" customWidth="1"/>
    <col min="3" max="3" width="13.875" customWidth="1"/>
    <col min="4" max="4" width="12.375" customWidth="1"/>
    <col min="5" max="5" width="12.25" customWidth="1"/>
    <col min="6" max="6" width="19.625" customWidth="1"/>
    <col min="7" max="7" width="14.75" customWidth="1"/>
    <col min="8" max="8" width="19.75" customWidth="1"/>
    <col min="9" max="9" width="21.875" customWidth="1"/>
    <col min="13" max="13" width="28.25" customWidth="1"/>
    <col min="14" max="14" width="35.75" customWidth="1"/>
  </cols>
  <sheetData>
    <row r="3" spans="1:14" ht="30.75" customHeight="1" x14ac:dyDescent="0.2">
      <c r="A3" s="86" t="s">
        <v>41</v>
      </c>
      <c r="B3" s="86"/>
      <c r="C3" s="86"/>
      <c r="D3" s="86"/>
      <c r="E3" s="86"/>
      <c r="F3" s="86"/>
      <c r="G3" s="86"/>
      <c r="H3" s="86"/>
      <c r="I3" s="86"/>
    </row>
    <row r="4" spans="1:14" ht="51.75" customHeight="1" x14ac:dyDescent="0.2">
      <c r="A4" s="1" t="s">
        <v>0</v>
      </c>
      <c r="B4" s="1" t="s">
        <v>1</v>
      </c>
      <c r="C4" s="1" t="s">
        <v>92</v>
      </c>
      <c r="D4" s="1" t="s">
        <v>17</v>
      </c>
      <c r="E4" s="1" t="s">
        <v>5</v>
      </c>
      <c r="F4" s="1" t="s">
        <v>6</v>
      </c>
      <c r="G4" s="13" t="s">
        <v>9</v>
      </c>
      <c r="H4" s="13" t="s">
        <v>7</v>
      </c>
      <c r="I4" s="13" t="s">
        <v>4</v>
      </c>
    </row>
    <row r="5" spans="1:14" ht="38.25" customHeight="1" x14ac:dyDescent="0.2">
      <c r="A5" s="25">
        <v>1</v>
      </c>
      <c r="B5" s="25" t="s">
        <v>13</v>
      </c>
      <c r="C5" s="25">
        <v>1</v>
      </c>
      <c r="D5" s="25">
        <v>5</v>
      </c>
      <c r="E5" s="2">
        <v>0.70833333333333337</v>
      </c>
      <c r="F5" s="2">
        <v>0.29166666666666669</v>
      </c>
      <c r="G5" s="5">
        <v>12</v>
      </c>
      <c r="H5" s="5">
        <f>D5*G5</f>
        <v>60</v>
      </c>
      <c r="I5" s="27" t="s">
        <v>18</v>
      </c>
    </row>
    <row r="6" spans="1:14" ht="35.25" customHeight="1" x14ac:dyDescent="0.2">
      <c r="A6" s="25">
        <v>2</v>
      </c>
      <c r="B6" s="25" t="s">
        <v>13</v>
      </c>
      <c r="C6" s="25">
        <v>1</v>
      </c>
      <c r="D6" s="25">
        <v>2</v>
      </c>
      <c r="E6" s="2">
        <v>0.29166666666666669</v>
      </c>
      <c r="F6" s="2">
        <v>0.79166666666666663</v>
      </c>
      <c r="G6" s="5">
        <f>12*2</f>
        <v>24</v>
      </c>
      <c r="H6" s="5">
        <f>D6*G6</f>
        <v>48</v>
      </c>
      <c r="I6" s="27"/>
    </row>
    <row r="7" spans="1:14" ht="46.5" customHeight="1" x14ac:dyDescent="0.2">
      <c r="A7" s="87" t="s">
        <v>8</v>
      </c>
      <c r="B7" s="88"/>
      <c r="C7" s="88"/>
      <c r="D7" s="88"/>
      <c r="E7" s="88"/>
      <c r="F7" s="88"/>
      <c r="G7" s="89"/>
      <c r="H7" s="3">
        <f>H5+H6</f>
        <v>108</v>
      </c>
      <c r="I7" s="9" t="s">
        <v>22</v>
      </c>
    </row>
    <row r="8" spans="1:14" ht="15" x14ac:dyDescent="0.2">
      <c r="A8" s="7"/>
      <c r="B8" s="7"/>
      <c r="C8" s="7"/>
      <c r="D8" s="7"/>
      <c r="E8" s="7"/>
      <c r="F8" s="7"/>
      <c r="G8" s="7"/>
      <c r="H8" s="7"/>
      <c r="I8" s="7"/>
    </row>
    <row r="9" spans="1:14" ht="31.5" customHeight="1" x14ac:dyDescent="0.2">
      <c r="A9" s="87" t="s">
        <v>10</v>
      </c>
      <c r="B9" s="88"/>
      <c r="C9" s="88"/>
      <c r="D9" s="88"/>
      <c r="E9" s="88"/>
      <c r="F9" s="88"/>
      <c r="G9" s="89"/>
      <c r="H9" s="3">
        <f>H7*4</f>
        <v>432</v>
      </c>
      <c r="I9" s="8"/>
    </row>
    <row r="10" spans="1:14" x14ac:dyDescent="0.2">
      <c r="M10" s="10"/>
      <c r="N10" s="10"/>
    </row>
    <row r="11" spans="1:14" x14ac:dyDescent="0.2">
      <c r="M11" s="11"/>
      <c r="N11" s="12"/>
    </row>
    <row r="12" spans="1:14" ht="42.75" customHeight="1" x14ac:dyDescent="0.2">
      <c r="A12" s="90" t="s">
        <v>100</v>
      </c>
      <c r="B12" s="90"/>
      <c r="C12" s="90"/>
      <c r="D12" s="90"/>
      <c r="E12" s="90"/>
      <c r="F12" s="6"/>
      <c r="M12" s="11"/>
      <c r="N12" s="11"/>
    </row>
    <row r="13" spans="1:14" ht="25.5" customHeight="1" x14ac:dyDescent="0.2">
      <c r="A13" s="26" t="s">
        <v>12</v>
      </c>
      <c r="B13" s="26" t="s">
        <v>30</v>
      </c>
      <c r="C13" s="91" t="s">
        <v>31</v>
      </c>
      <c r="D13" s="91"/>
      <c r="E13" s="91"/>
      <c r="M13" s="11"/>
      <c r="N13" s="12"/>
    </row>
    <row r="14" spans="1:14" ht="55.5" customHeight="1" x14ac:dyDescent="0.2">
      <c r="A14" s="95">
        <v>1</v>
      </c>
      <c r="B14" s="95" t="s">
        <v>24</v>
      </c>
      <c r="C14" s="85" t="s">
        <v>42</v>
      </c>
      <c r="D14" s="85"/>
      <c r="E14" s="85"/>
      <c r="M14" s="11"/>
      <c r="N14" s="11"/>
    </row>
    <row r="15" spans="1:14" ht="33.75" customHeight="1" x14ac:dyDescent="0.2">
      <c r="A15" s="95"/>
      <c r="B15" s="95"/>
      <c r="C15" s="85" t="s">
        <v>26</v>
      </c>
      <c r="D15" s="85"/>
      <c r="E15" s="85"/>
      <c r="M15" s="11"/>
      <c r="N15" s="12"/>
    </row>
    <row r="16" spans="1:14" ht="33.75" customHeight="1" x14ac:dyDescent="0.2">
      <c r="A16" s="27">
        <v>2</v>
      </c>
      <c r="B16" s="27" t="s">
        <v>33</v>
      </c>
      <c r="C16" s="85" t="s">
        <v>34</v>
      </c>
      <c r="D16" s="85"/>
      <c r="E16" s="85"/>
      <c r="M16" s="11"/>
      <c r="N16" s="11"/>
    </row>
    <row r="17" spans="1:14" ht="36.75" customHeight="1" x14ac:dyDescent="0.2">
      <c r="A17" s="27">
        <v>3</v>
      </c>
      <c r="B17" s="27" t="s">
        <v>27</v>
      </c>
      <c r="C17" s="85" t="s">
        <v>32</v>
      </c>
      <c r="D17" s="85"/>
      <c r="E17" s="85"/>
      <c r="M17" s="11"/>
      <c r="N17" s="11"/>
    </row>
  </sheetData>
  <sheetProtection algorithmName="SHA-512" hashValue="F9kARcXIh9YEQ12glM4Nq9E4CKyZ9EEV7m3124SZ1LXt9QqzsAdwo0+50RvyY0oLn/KPCEnZ8JLl7ria/mgfvA==" saltValue="M1Z+Ypf0Lrjzayo1s0qv7A==" spinCount="100000" sheet="1" objects="1" scenarios="1"/>
  <mergeCells count="11">
    <mergeCell ref="A3:I3"/>
    <mergeCell ref="A7:G7"/>
    <mergeCell ref="A9:G9"/>
    <mergeCell ref="A12:E12"/>
    <mergeCell ref="C13:E13"/>
    <mergeCell ref="C17:E17"/>
    <mergeCell ref="C16:E16"/>
    <mergeCell ref="A14:A15"/>
    <mergeCell ref="B14:B15"/>
    <mergeCell ref="C14:E14"/>
    <mergeCell ref="C15:E15"/>
  </mergeCells>
  <pageMargins left="0.7" right="0.7" top="0.75" bottom="0.75" header="0.3" footer="0.3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rightToLeft="1" zoomScaleNormal="100" workbookViewId="0">
      <selection activeCell="I14" sqref="I14"/>
    </sheetView>
  </sheetViews>
  <sheetFormatPr defaultRowHeight="14.25" x14ac:dyDescent="0.2"/>
  <cols>
    <col min="1" max="1" width="6.375" customWidth="1"/>
    <col min="2" max="2" width="18.75" customWidth="1"/>
    <col min="3" max="3" width="14.125" customWidth="1"/>
    <col min="4" max="4" width="12.375" customWidth="1"/>
    <col min="5" max="5" width="12.25" customWidth="1"/>
    <col min="6" max="6" width="19.625" customWidth="1"/>
    <col min="7" max="7" width="14.75" customWidth="1"/>
    <col min="8" max="8" width="19.75" customWidth="1"/>
    <col min="9" max="9" width="21.875" customWidth="1"/>
    <col min="13" max="13" width="28.25" customWidth="1"/>
    <col min="14" max="14" width="35.75" customWidth="1"/>
  </cols>
  <sheetData>
    <row r="3" spans="1:14" ht="30.75" customHeight="1" x14ac:dyDescent="0.2">
      <c r="A3" s="86" t="s">
        <v>93</v>
      </c>
      <c r="B3" s="86"/>
      <c r="C3" s="86"/>
      <c r="D3" s="86"/>
      <c r="E3" s="86"/>
      <c r="F3" s="86"/>
      <c r="G3" s="86"/>
      <c r="H3" s="86"/>
      <c r="I3" s="86"/>
    </row>
    <row r="4" spans="1:14" ht="54" customHeight="1" x14ac:dyDescent="0.2">
      <c r="A4" s="1" t="s">
        <v>0</v>
      </c>
      <c r="B4" s="1" t="s">
        <v>1</v>
      </c>
      <c r="C4" s="1" t="s">
        <v>92</v>
      </c>
      <c r="D4" s="1" t="s">
        <v>17</v>
      </c>
      <c r="E4" s="1" t="s">
        <v>5</v>
      </c>
      <c r="F4" s="1" t="s">
        <v>6</v>
      </c>
      <c r="G4" s="13" t="s">
        <v>9</v>
      </c>
      <c r="H4" s="13" t="s">
        <v>7</v>
      </c>
      <c r="I4" s="13" t="s">
        <v>4</v>
      </c>
    </row>
    <row r="5" spans="1:14" ht="26.25" customHeight="1" x14ac:dyDescent="0.2">
      <c r="A5" s="25">
        <v>1</v>
      </c>
      <c r="B5" s="25" t="s">
        <v>13</v>
      </c>
      <c r="C5" s="25">
        <v>1</v>
      </c>
      <c r="D5" s="25">
        <v>5</v>
      </c>
      <c r="E5" s="2">
        <v>0.70833333333333304</v>
      </c>
      <c r="F5" s="2">
        <v>0.29166666666666669</v>
      </c>
      <c r="G5" s="5">
        <v>12</v>
      </c>
      <c r="H5" s="5">
        <f>C5*D5*12</f>
        <v>60</v>
      </c>
      <c r="I5" s="27" t="s">
        <v>18</v>
      </c>
    </row>
    <row r="6" spans="1:14" ht="90.75" customHeight="1" x14ac:dyDescent="0.2">
      <c r="A6" s="25">
        <v>2</v>
      </c>
      <c r="B6" s="25" t="s">
        <v>13</v>
      </c>
      <c r="C6" s="25">
        <v>1</v>
      </c>
      <c r="D6" s="25">
        <v>2</v>
      </c>
      <c r="E6" s="2">
        <v>0.29166666666666669</v>
      </c>
      <c r="F6" s="2">
        <v>0.79166666666666663</v>
      </c>
      <c r="G6" s="5">
        <f>12*2</f>
        <v>24</v>
      </c>
      <c r="H6" s="5">
        <f>G6*2</f>
        <v>48</v>
      </c>
      <c r="I6" s="25" t="s">
        <v>23</v>
      </c>
    </row>
    <row r="7" spans="1:14" ht="74.25" customHeight="1" x14ac:dyDescent="0.2">
      <c r="A7" s="87" t="s">
        <v>8</v>
      </c>
      <c r="B7" s="88"/>
      <c r="C7" s="88"/>
      <c r="D7" s="88"/>
      <c r="E7" s="88"/>
      <c r="F7" s="88"/>
      <c r="G7" s="89"/>
      <c r="H7" s="3">
        <f>SUM(H5:H6)</f>
        <v>108</v>
      </c>
      <c r="I7" s="9" t="s">
        <v>22</v>
      </c>
    </row>
    <row r="8" spans="1:14" ht="15" x14ac:dyDescent="0.2">
      <c r="A8" s="7"/>
      <c r="B8" s="7"/>
      <c r="C8" s="7"/>
      <c r="D8" s="7"/>
      <c r="E8" s="7"/>
      <c r="F8" s="7"/>
      <c r="G8" s="7"/>
      <c r="H8" s="7"/>
      <c r="I8" s="7"/>
    </row>
    <row r="9" spans="1:14" ht="33" customHeight="1" x14ac:dyDescent="0.2">
      <c r="A9" s="87" t="s">
        <v>10</v>
      </c>
      <c r="B9" s="88"/>
      <c r="C9" s="88"/>
      <c r="D9" s="88"/>
      <c r="E9" s="88"/>
      <c r="F9" s="88"/>
      <c r="G9" s="89"/>
      <c r="H9" s="3">
        <f>H7*4</f>
        <v>432</v>
      </c>
      <c r="I9" s="8"/>
    </row>
    <row r="10" spans="1:14" x14ac:dyDescent="0.2">
      <c r="M10" s="10"/>
      <c r="N10" s="10"/>
    </row>
    <row r="11" spans="1:14" x14ac:dyDescent="0.2">
      <c r="M11" s="11"/>
      <c r="N11" s="12"/>
    </row>
    <row r="12" spans="1:14" ht="42.75" customHeight="1" x14ac:dyDescent="0.2">
      <c r="A12" s="90" t="s">
        <v>99</v>
      </c>
      <c r="B12" s="90"/>
      <c r="C12" s="90"/>
      <c r="D12" s="90"/>
      <c r="E12" s="90"/>
      <c r="F12" s="6"/>
      <c r="M12" s="11"/>
      <c r="N12" s="11"/>
    </row>
    <row r="13" spans="1:14" ht="25.5" customHeight="1" x14ac:dyDescent="0.2">
      <c r="A13" s="26" t="s">
        <v>12</v>
      </c>
      <c r="B13" s="26" t="s">
        <v>30</v>
      </c>
      <c r="C13" s="91" t="s">
        <v>31</v>
      </c>
      <c r="D13" s="91"/>
      <c r="E13" s="91"/>
      <c r="M13" s="11"/>
      <c r="N13" s="12"/>
    </row>
    <row r="14" spans="1:14" ht="46.5" customHeight="1" x14ac:dyDescent="0.2">
      <c r="A14" s="95">
        <v>1</v>
      </c>
      <c r="B14" s="95" t="s">
        <v>24</v>
      </c>
      <c r="C14" s="85" t="s">
        <v>25</v>
      </c>
      <c r="D14" s="85"/>
      <c r="E14" s="85"/>
      <c r="M14" s="11"/>
      <c r="N14" s="11"/>
    </row>
    <row r="15" spans="1:14" ht="33.75" customHeight="1" x14ac:dyDescent="0.2">
      <c r="A15" s="95"/>
      <c r="B15" s="95"/>
      <c r="C15" s="85" t="s">
        <v>26</v>
      </c>
      <c r="D15" s="85"/>
      <c r="E15" s="85"/>
      <c r="M15" s="11"/>
      <c r="N15" s="12"/>
    </row>
    <row r="16" spans="1:14" ht="15.75" x14ac:dyDescent="0.2">
      <c r="A16" s="27">
        <v>3</v>
      </c>
      <c r="B16" s="27" t="s">
        <v>28</v>
      </c>
      <c r="C16" s="95" t="s">
        <v>29</v>
      </c>
      <c r="D16" s="95"/>
      <c r="E16" s="95"/>
      <c r="M16" s="11"/>
      <c r="N16" s="12"/>
    </row>
    <row r="17" spans="1:14" ht="33.75" customHeight="1" x14ac:dyDescent="0.2">
      <c r="A17" s="27">
        <v>4</v>
      </c>
      <c r="B17" s="27" t="s">
        <v>33</v>
      </c>
      <c r="C17" s="85" t="s">
        <v>34</v>
      </c>
      <c r="D17" s="85"/>
      <c r="E17" s="85"/>
      <c r="M17" s="11"/>
      <c r="N17" s="11"/>
    </row>
    <row r="18" spans="1:14" ht="36.75" customHeight="1" x14ac:dyDescent="0.2">
      <c r="A18" s="27">
        <v>5</v>
      </c>
      <c r="B18" s="27" t="s">
        <v>27</v>
      </c>
      <c r="C18" s="85" t="s">
        <v>32</v>
      </c>
      <c r="D18" s="85"/>
      <c r="E18" s="85"/>
      <c r="M18" s="11"/>
      <c r="N18" s="11"/>
    </row>
  </sheetData>
  <sheetProtection algorithmName="SHA-512" hashValue="uaFUQUwKI9bpzzNZlyDPS4Fm9Es1YlRfzegpIWXIRiK0tcOGKhOYdNjFL/yk5Vx95IR8fgoLeh3wFREyHVbxxQ==" saltValue="ZKGHf+MAomoeD7QYv7FyMQ==" spinCount="100000" sheet="1" objects="1" scenarios="1"/>
  <mergeCells count="12">
    <mergeCell ref="C18:E18"/>
    <mergeCell ref="A3:I3"/>
    <mergeCell ref="A9:G9"/>
    <mergeCell ref="A7:G7"/>
    <mergeCell ref="C13:E13"/>
    <mergeCell ref="A12:E12"/>
    <mergeCell ref="B14:B15"/>
    <mergeCell ref="A14:A15"/>
    <mergeCell ref="C16:E16"/>
    <mergeCell ref="C17:E17"/>
    <mergeCell ref="C15:E15"/>
    <mergeCell ref="C14:E14"/>
  </mergeCells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rightToLeft="1" zoomScaleNormal="100" workbookViewId="0">
      <selection sqref="A1:XFD1048576"/>
    </sheetView>
  </sheetViews>
  <sheetFormatPr defaultRowHeight="14.25" x14ac:dyDescent="0.2"/>
  <cols>
    <col min="1" max="1" width="6.375" customWidth="1"/>
    <col min="2" max="2" width="18.75" customWidth="1"/>
    <col min="3" max="3" width="14.125" customWidth="1"/>
    <col min="4" max="4" width="12.375" customWidth="1"/>
    <col min="5" max="5" width="12.25" customWidth="1"/>
    <col min="6" max="6" width="13.625" customWidth="1"/>
    <col min="7" max="7" width="9.5" customWidth="1"/>
    <col min="8" max="8" width="19.75" customWidth="1"/>
    <col min="9" max="9" width="25.375" customWidth="1"/>
  </cols>
  <sheetData>
    <row r="3" spans="1:9" ht="42" customHeight="1" x14ac:dyDescent="0.2">
      <c r="A3" s="86" t="s">
        <v>15</v>
      </c>
      <c r="B3" s="86"/>
      <c r="C3" s="86"/>
      <c r="D3" s="86"/>
      <c r="E3" s="86"/>
      <c r="F3" s="86"/>
      <c r="G3" s="86"/>
      <c r="H3" s="86"/>
      <c r="I3" s="86"/>
    </row>
    <row r="4" spans="1:9" ht="31.5" x14ac:dyDescent="0.2">
      <c r="A4" s="1" t="s">
        <v>0</v>
      </c>
      <c r="B4" s="1" t="s">
        <v>1</v>
      </c>
      <c r="C4" s="1" t="s">
        <v>89</v>
      </c>
      <c r="D4" s="1" t="s">
        <v>3</v>
      </c>
      <c r="E4" s="1" t="s">
        <v>5</v>
      </c>
      <c r="F4" s="1" t="s">
        <v>6</v>
      </c>
      <c r="G4" s="13" t="s">
        <v>9</v>
      </c>
      <c r="H4" s="13" t="s">
        <v>7</v>
      </c>
      <c r="I4" s="13" t="s">
        <v>4</v>
      </c>
    </row>
    <row r="5" spans="1:9" ht="39" customHeight="1" x14ac:dyDescent="0.2">
      <c r="A5" s="25">
        <v>1</v>
      </c>
      <c r="B5" s="25" t="s">
        <v>14</v>
      </c>
      <c r="C5" s="25">
        <v>1</v>
      </c>
      <c r="D5" s="25">
        <v>7</v>
      </c>
      <c r="E5" s="2">
        <v>0.70833333333333337</v>
      </c>
      <c r="F5" s="2">
        <v>0.29166666666666669</v>
      </c>
      <c r="G5" s="5">
        <v>12</v>
      </c>
      <c r="H5" s="5">
        <f>C5*D5*10</f>
        <v>70</v>
      </c>
      <c r="I5" s="27" t="s">
        <v>53</v>
      </c>
    </row>
    <row r="6" spans="1:9" ht="51.75" customHeight="1" x14ac:dyDescent="0.2">
      <c r="A6" s="87" t="s">
        <v>8</v>
      </c>
      <c r="B6" s="88"/>
      <c r="C6" s="88"/>
      <c r="D6" s="88"/>
      <c r="E6" s="88"/>
      <c r="F6" s="88"/>
      <c r="G6" s="89"/>
      <c r="H6" s="3"/>
      <c r="I6" s="9" t="s">
        <v>77</v>
      </c>
    </row>
    <row r="7" spans="1:9" ht="15" x14ac:dyDescent="0.2">
      <c r="A7" s="7"/>
      <c r="B7" s="7"/>
      <c r="C7" s="7"/>
      <c r="D7" s="7"/>
      <c r="E7" s="7"/>
      <c r="F7" s="7"/>
      <c r="G7" s="7"/>
      <c r="H7" s="7"/>
      <c r="I7" s="7"/>
    </row>
    <row r="8" spans="1:9" ht="33" customHeight="1" x14ac:dyDescent="0.2">
      <c r="A8" s="87" t="s">
        <v>10</v>
      </c>
      <c r="B8" s="88"/>
      <c r="C8" s="88"/>
      <c r="D8" s="88"/>
      <c r="E8" s="88"/>
      <c r="F8" s="88"/>
      <c r="G8" s="89"/>
      <c r="H8" s="3">
        <f>H5*4</f>
        <v>280</v>
      </c>
      <c r="I8" s="8"/>
    </row>
    <row r="14" spans="1:9" ht="33" customHeight="1" x14ac:dyDescent="0.2">
      <c r="A14" s="90" t="s">
        <v>98</v>
      </c>
      <c r="B14" s="90"/>
      <c r="C14" s="90"/>
      <c r="D14" s="90"/>
      <c r="E14" s="90"/>
    </row>
    <row r="15" spans="1:9" ht="15.75" x14ac:dyDescent="0.2">
      <c r="A15" s="26" t="s">
        <v>12</v>
      </c>
      <c r="B15" s="26" t="s">
        <v>30</v>
      </c>
      <c r="C15" s="91" t="s">
        <v>31</v>
      </c>
      <c r="D15" s="91"/>
      <c r="E15" s="91"/>
    </row>
    <row r="16" spans="1:9" ht="38.25" customHeight="1" x14ac:dyDescent="0.2">
      <c r="A16" s="27">
        <v>1</v>
      </c>
      <c r="B16" s="27" t="s">
        <v>24</v>
      </c>
      <c r="C16" s="85" t="s">
        <v>36</v>
      </c>
      <c r="D16" s="85"/>
      <c r="E16" s="85"/>
    </row>
    <row r="17" spans="1:5" ht="24.75" customHeight="1" x14ac:dyDescent="0.2">
      <c r="A17" s="27">
        <v>2</v>
      </c>
      <c r="B17" s="27" t="s">
        <v>28</v>
      </c>
      <c r="C17" s="95" t="s">
        <v>29</v>
      </c>
      <c r="D17" s="95"/>
      <c r="E17" s="95"/>
    </row>
    <row r="18" spans="1:5" ht="45" customHeight="1" x14ac:dyDescent="0.2">
      <c r="A18" s="27">
        <v>3</v>
      </c>
      <c r="B18" s="27" t="s">
        <v>33</v>
      </c>
      <c r="C18" s="85" t="s">
        <v>35</v>
      </c>
      <c r="D18" s="85"/>
      <c r="E18" s="85"/>
    </row>
    <row r="19" spans="1:5" ht="43.5" customHeight="1" x14ac:dyDescent="0.2">
      <c r="A19" s="27">
        <v>4</v>
      </c>
      <c r="B19" s="27" t="s">
        <v>27</v>
      </c>
      <c r="C19" s="85" t="s">
        <v>32</v>
      </c>
      <c r="D19" s="85"/>
      <c r="E19" s="85"/>
    </row>
  </sheetData>
  <sheetProtection algorithmName="SHA-512" hashValue="nw97IXFoE1Pfk3jZO63LLxJxs+yuYlMT17AVL66v8Fk+zBSFPZ49Gnz8PoJqQhaPZRUhZU3cWunQXsf5bhs/mQ==" saltValue="8RvTy2aNog+Cs3ehGWiaIQ==" spinCount="100000" sheet="1" objects="1" scenarios="1"/>
  <mergeCells count="9">
    <mergeCell ref="C17:E17"/>
    <mergeCell ref="C18:E18"/>
    <mergeCell ref="C19:E19"/>
    <mergeCell ref="C16:E16"/>
    <mergeCell ref="A3:I3"/>
    <mergeCell ref="A6:G6"/>
    <mergeCell ref="A8:G8"/>
    <mergeCell ref="A14:E14"/>
    <mergeCell ref="C15:E1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14</vt:i4>
      </vt:variant>
    </vt:vector>
  </HeadingPairs>
  <TitlesOfParts>
    <vt:vector size="14" baseType="lpstr">
      <vt:lpstr>בית החייל קרית שמונה </vt:lpstr>
      <vt:lpstr>בית החייל טבריה </vt:lpstr>
      <vt:lpstr>בית החייל חיפה</vt:lpstr>
      <vt:lpstr>כפר הנופש אולגה</vt:lpstr>
      <vt:lpstr>בית גולדמינץ נתניה </vt:lpstr>
      <vt:lpstr>בית החייל תל אביב</vt:lpstr>
      <vt:lpstr>בית החייל השריון תל אביב</vt:lpstr>
      <vt:lpstr>בית החייל רמת גן</vt:lpstr>
      <vt:lpstr>בית קלימיאן רמת גן </vt:lpstr>
      <vt:lpstr>בית החייל ירושלים</vt:lpstr>
      <vt:lpstr>הר גילה</vt:lpstr>
      <vt:lpstr>בית החייל באר שבע</vt:lpstr>
      <vt:lpstr>כפר הנופש אשקלון </vt:lpstr>
      <vt:lpstr>בית החייל אילת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2024-02-13T14:51:04Z</dcterms:modified>
</cp:coreProperties>
</file>